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0" yWindow="945" windowWidth="7770" windowHeight="10980"/>
  </bookViews>
  <sheets>
    <sheet name="Results" sheetId="1" r:id="rId1"/>
    <sheet name="Imptable" sheetId="2" r:id="rId2"/>
    <sheet name="Travellers" sheetId="3" r:id="rId3"/>
    <sheet name="Scorecards" sheetId="4" r:id="rId4"/>
  </sheets>
  <definedNames>
    <definedName name="Pairs1and2">Results!$P$20</definedName>
    <definedName name="_xlnm.Print_Area" localSheetId="0">Results!$A$1:$AD$151</definedName>
    <definedName name="_xlnm.Print_Titles" localSheetId="0">Results!$19:$19</definedName>
  </definedNames>
  <calcPr calcId="114210" fullCalcOnLoad="1"/>
</workbook>
</file>

<file path=xl/calcChain.xml><?xml version="1.0" encoding="utf-8"?>
<calcChain xmlns="http://schemas.openxmlformats.org/spreadsheetml/2006/main">
  <c r="F90" i="3"/>
  <c r="O121"/>
  <c r="U94" i="4"/>
  <c r="AG73"/>
  <c r="U31"/>
  <c r="V31"/>
  <c r="F16" i="3"/>
  <c r="E16"/>
  <c r="D16"/>
  <c r="F15"/>
  <c r="E15"/>
  <c r="D15"/>
  <c r="U8" i="4"/>
  <c r="N21" i="3"/>
  <c r="AG112" i="4"/>
  <c r="U106"/>
  <c r="I103"/>
  <c r="AH128" i="3"/>
  <c r="AH127"/>
  <c r="AH126"/>
  <c r="AH125"/>
  <c r="AH124"/>
  <c r="AH123"/>
  <c r="AH122"/>
  <c r="AH121"/>
  <c r="AH120"/>
  <c r="AH119"/>
  <c r="AH118"/>
  <c r="AH117"/>
  <c r="Y128"/>
  <c r="Y127"/>
  <c r="Y126"/>
  <c r="Y125"/>
  <c r="Y124"/>
  <c r="Y123"/>
  <c r="Y122"/>
  <c r="Y121"/>
  <c r="Y120"/>
  <c r="Y119"/>
  <c r="Y118"/>
  <c r="Y117"/>
  <c r="P128"/>
  <c r="P127"/>
  <c r="P126"/>
  <c r="P125"/>
  <c r="P124"/>
  <c r="P123"/>
  <c r="P122"/>
  <c r="P121"/>
  <c r="P120"/>
  <c r="P119"/>
  <c r="P118"/>
  <c r="P117"/>
  <c r="G128"/>
  <c r="G127"/>
  <c r="G126"/>
  <c r="G125"/>
  <c r="G124"/>
  <c r="G123"/>
  <c r="G122"/>
  <c r="G121"/>
  <c r="G120"/>
  <c r="G119"/>
  <c r="G118"/>
  <c r="G117"/>
  <c r="AH112"/>
  <c r="AH111"/>
  <c r="AH110"/>
  <c r="AH109"/>
  <c r="AH108"/>
  <c r="AH107"/>
  <c r="AH106"/>
  <c r="AH105"/>
  <c r="AH104"/>
  <c r="AH103"/>
  <c r="AH102"/>
  <c r="AH101"/>
  <c r="Y112"/>
  <c r="Y111"/>
  <c r="Y110"/>
  <c r="Y109"/>
  <c r="Y108"/>
  <c r="Y107"/>
  <c r="Y106"/>
  <c r="Y105"/>
  <c r="Y104"/>
  <c r="Y103"/>
  <c r="Y102"/>
  <c r="Y101"/>
  <c r="P112"/>
  <c r="P111"/>
  <c r="P110"/>
  <c r="P109"/>
  <c r="P108"/>
  <c r="P107"/>
  <c r="P106"/>
  <c r="P105"/>
  <c r="P104"/>
  <c r="P103"/>
  <c r="P102"/>
  <c r="P101"/>
  <c r="G112"/>
  <c r="G111"/>
  <c r="G110"/>
  <c r="G109"/>
  <c r="G108"/>
  <c r="G107"/>
  <c r="G106"/>
  <c r="G105"/>
  <c r="G104"/>
  <c r="G103"/>
  <c r="G102"/>
  <c r="G101"/>
  <c r="AH64"/>
  <c r="AH63"/>
  <c r="AH62"/>
  <c r="AH61"/>
  <c r="AH60"/>
  <c r="AH59"/>
  <c r="AH58"/>
  <c r="AH57"/>
  <c r="AH56"/>
  <c r="AH55"/>
  <c r="AH54"/>
  <c r="AH53"/>
  <c r="Y64"/>
  <c r="Y63"/>
  <c r="Y62"/>
  <c r="Y61"/>
  <c r="Y60"/>
  <c r="Y59"/>
  <c r="Y58"/>
  <c r="Y57"/>
  <c r="Y56"/>
  <c r="Y55"/>
  <c r="Y54"/>
  <c r="Y53"/>
  <c r="P64"/>
  <c r="P63"/>
  <c r="P62"/>
  <c r="P61"/>
  <c r="P60"/>
  <c r="P59"/>
  <c r="P58"/>
  <c r="P57"/>
  <c r="P56"/>
  <c r="P55"/>
  <c r="P54"/>
  <c r="P53"/>
  <c r="G64"/>
  <c r="G63"/>
  <c r="G62"/>
  <c r="G61"/>
  <c r="G60"/>
  <c r="G59"/>
  <c r="G58"/>
  <c r="G57"/>
  <c r="G56"/>
  <c r="G55"/>
  <c r="G54"/>
  <c r="G53"/>
  <c r="AH48"/>
  <c r="AH47"/>
  <c r="AH46"/>
  <c r="AH45"/>
  <c r="AH44"/>
  <c r="AH43"/>
  <c r="AH42"/>
  <c r="AH41"/>
  <c r="AH40"/>
  <c r="AH39"/>
  <c r="AH38"/>
  <c r="AH37"/>
  <c r="Y48"/>
  <c r="Y47"/>
  <c r="Y46"/>
  <c r="Y45"/>
  <c r="Y44"/>
  <c r="Y43"/>
  <c r="Y42"/>
  <c r="Y41"/>
  <c r="Y40"/>
  <c r="Y39"/>
  <c r="Y38"/>
  <c r="Y37"/>
  <c r="P48"/>
  <c r="P47"/>
  <c r="P46"/>
  <c r="P45"/>
  <c r="P44"/>
  <c r="P43"/>
  <c r="P42"/>
  <c r="P41"/>
  <c r="P40"/>
  <c r="P39"/>
  <c r="P38"/>
  <c r="P37"/>
  <c r="G48"/>
  <c r="G47"/>
  <c r="G46"/>
  <c r="G45"/>
  <c r="G44"/>
  <c r="G43"/>
  <c r="G42"/>
  <c r="G41"/>
  <c r="G40"/>
  <c r="G39"/>
  <c r="G38"/>
  <c r="G37"/>
  <c r="AD146" i="1"/>
  <c r="AD145"/>
  <c r="AD144"/>
  <c r="AD142"/>
  <c r="AD141"/>
  <c r="AD140"/>
  <c r="AD138"/>
  <c r="AD137"/>
  <c r="AD136"/>
  <c r="AD134"/>
  <c r="AD133"/>
  <c r="AD132"/>
  <c r="AD130"/>
  <c r="AD129"/>
  <c r="AD128"/>
  <c r="AD126"/>
  <c r="AD125"/>
  <c r="AD124"/>
  <c r="AD122"/>
  <c r="AD121"/>
  <c r="AD120"/>
  <c r="AD118"/>
  <c r="AD117"/>
  <c r="AD116"/>
  <c r="AD82"/>
  <c r="AD81"/>
  <c r="AD80"/>
  <c r="AD78"/>
  <c r="AD77"/>
  <c r="AD76"/>
  <c r="AD74"/>
  <c r="AD73"/>
  <c r="AD72"/>
  <c r="AD70"/>
  <c r="AD69"/>
  <c r="AD68"/>
  <c r="AD66"/>
  <c r="AD65"/>
  <c r="AD64"/>
  <c r="AD62"/>
  <c r="AD61"/>
  <c r="AD60"/>
  <c r="AD58"/>
  <c r="AD57"/>
  <c r="AD56"/>
  <c r="AD54"/>
  <c r="AD53"/>
  <c r="AD52"/>
  <c r="W146"/>
  <c r="W145"/>
  <c r="W144"/>
  <c r="W142"/>
  <c r="W141"/>
  <c r="W140"/>
  <c r="W138"/>
  <c r="W137"/>
  <c r="W136"/>
  <c r="W134"/>
  <c r="W133"/>
  <c r="W132"/>
  <c r="W130"/>
  <c r="W129"/>
  <c r="W128"/>
  <c r="W126"/>
  <c r="W125"/>
  <c r="W124"/>
  <c r="W122"/>
  <c r="W121"/>
  <c r="W120"/>
  <c r="W118"/>
  <c r="W117"/>
  <c r="W116"/>
  <c r="W82"/>
  <c r="W81"/>
  <c r="W80"/>
  <c r="W78"/>
  <c r="W77"/>
  <c r="W76"/>
  <c r="W74"/>
  <c r="W73"/>
  <c r="W72"/>
  <c r="W70"/>
  <c r="W69"/>
  <c r="W68"/>
  <c r="W66"/>
  <c r="W65"/>
  <c r="W64"/>
  <c r="W62"/>
  <c r="W61"/>
  <c r="W60"/>
  <c r="W58"/>
  <c r="W57"/>
  <c r="W56"/>
  <c r="W54"/>
  <c r="W53"/>
  <c r="W52"/>
  <c r="O146"/>
  <c r="O145"/>
  <c r="O144"/>
  <c r="O142"/>
  <c r="O141"/>
  <c r="O140"/>
  <c r="O138"/>
  <c r="O137"/>
  <c r="O136"/>
  <c r="O134"/>
  <c r="O133"/>
  <c r="O132"/>
  <c r="O130"/>
  <c r="O129"/>
  <c r="O128"/>
  <c r="O126"/>
  <c r="O125"/>
  <c r="O124"/>
  <c r="O122"/>
  <c r="O121"/>
  <c r="O120"/>
  <c r="O118"/>
  <c r="O117"/>
  <c r="O116"/>
  <c r="O82"/>
  <c r="O81"/>
  <c r="O80"/>
  <c r="O78"/>
  <c r="O77"/>
  <c r="O76"/>
  <c r="O74"/>
  <c r="O73"/>
  <c r="O72"/>
  <c r="O70"/>
  <c r="O69"/>
  <c r="O68"/>
  <c r="O66"/>
  <c r="O65"/>
  <c r="O64"/>
  <c r="O62"/>
  <c r="O61"/>
  <c r="O60"/>
  <c r="O58"/>
  <c r="O57"/>
  <c r="O56"/>
  <c r="O54"/>
  <c r="O53"/>
  <c r="O52"/>
  <c r="H146"/>
  <c r="H145"/>
  <c r="H144"/>
  <c r="H142"/>
  <c r="H141"/>
  <c r="H140"/>
  <c r="H138"/>
  <c r="H137"/>
  <c r="H136"/>
  <c r="H134"/>
  <c r="H133"/>
  <c r="H132"/>
  <c r="H130"/>
  <c r="H129"/>
  <c r="H128"/>
  <c r="H126"/>
  <c r="H125"/>
  <c r="H124"/>
  <c r="H122"/>
  <c r="H121"/>
  <c r="H120"/>
  <c r="H118"/>
  <c r="H117"/>
  <c r="H116"/>
  <c r="H82"/>
  <c r="H81"/>
  <c r="H80"/>
  <c r="H78"/>
  <c r="H77"/>
  <c r="H76"/>
  <c r="H74"/>
  <c r="H73"/>
  <c r="H72"/>
  <c r="H70"/>
  <c r="H69"/>
  <c r="H68"/>
  <c r="H66"/>
  <c r="H65"/>
  <c r="H64"/>
  <c r="H62"/>
  <c r="H61"/>
  <c r="H60"/>
  <c r="H58"/>
  <c r="H57"/>
  <c r="H56"/>
  <c r="H54"/>
  <c r="H53"/>
  <c r="H52"/>
  <c r="AD114"/>
  <c r="AD113"/>
  <c r="AD112"/>
  <c r="AD110"/>
  <c r="AD109"/>
  <c r="AD108"/>
  <c r="AD106"/>
  <c r="AD105"/>
  <c r="AD104"/>
  <c r="AD102"/>
  <c r="AD101"/>
  <c r="AD100"/>
  <c r="AD98"/>
  <c r="AD97"/>
  <c r="AD96"/>
  <c r="AD94"/>
  <c r="AD93"/>
  <c r="AD92"/>
  <c r="AD90"/>
  <c r="AD89"/>
  <c r="AD88"/>
  <c r="AD86"/>
  <c r="AD85"/>
  <c r="AD84"/>
  <c r="AD50"/>
  <c r="AD49"/>
  <c r="AD48"/>
  <c r="AD46"/>
  <c r="AD45"/>
  <c r="AD44"/>
  <c r="AD42"/>
  <c r="AD41"/>
  <c r="AD40"/>
  <c r="AD38"/>
  <c r="AD37"/>
  <c r="AD36"/>
  <c r="AD34"/>
  <c r="AD33"/>
  <c r="AD32"/>
  <c r="AD30"/>
  <c r="AD29"/>
  <c r="AD28"/>
  <c r="AD26"/>
  <c r="AD25"/>
  <c r="AD24"/>
  <c r="AD22"/>
  <c r="AD21"/>
  <c r="AD20"/>
  <c r="AA146"/>
  <c r="AB146"/>
  <c r="AC146"/>
  <c r="AA145"/>
  <c r="AB145"/>
  <c r="AC145"/>
  <c r="AA144"/>
  <c r="AB144"/>
  <c r="AC144"/>
  <c r="AA142"/>
  <c r="AB142"/>
  <c r="AC142"/>
  <c r="AA141"/>
  <c r="AB141"/>
  <c r="AC141"/>
  <c r="AA140"/>
  <c r="AB140"/>
  <c r="AC140"/>
  <c r="AA138"/>
  <c r="AB138"/>
  <c r="AC138"/>
  <c r="AA137"/>
  <c r="AB137"/>
  <c r="AC137"/>
  <c r="AA136"/>
  <c r="AB136"/>
  <c r="AC136"/>
  <c r="AA134"/>
  <c r="AB134"/>
  <c r="AC134"/>
  <c r="AA133"/>
  <c r="AB133"/>
  <c r="AC133"/>
  <c r="AA132"/>
  <c r="AB132"/>
  <c r="AC132"/>
  <c r="AA130"/>
  <c r="AB130"/>
  <c r="AC130"/>
  <c r="AA129"/>
  <c r="AB129"/>
  <c r="AC129"/>
  <c r="AA128"/>
  <c r="AB128"/>
  <c r="AC128"/>
  <c r="AA126"/>
  <c r="AB126"/>
  <c r="AC126"/>
  <c r="AA125"/>
  <c r="AB125"/>
  <c r="AC125"/>
  <c r="AA124"/>
  <c r="AB124"/>
  <c r="AC124"/>
  <c r="AA122"/>
  <c r="AB122"/>
  <c r="AC122"/>
  <c r="AA121"/>
  <c r="AB121"/>
  <c r="AC121"/>
  <c r="AA120"/>
  <c r="AB120"/>
  <c r="AC120"/>
  <c r="AA118"/>
  <c r="AB118"/>
  <c r="AC118"/>
  <c r="AA117"/>
  <c r="AB117"/>
  <c r="AC117"/>
  <c r="AA116"/>
  <c r="AB116"/>
  <c r="AC116"/>
  <c r="AA114"/>
  <c r="AB114"/>
  <c r="AC114"/>
  <c r="AA113"/>
  <c r="AB113"/>
  <c r="AC113"/>
  <c r="AA112"/>
  <c r="AB112"/>
  <c r="AC112"/>
  <c r="AA110"/>
  <c r="AB110"/>
  <c r="AC110"/>
  <c r="AA109"/>
  <c r="AB109"/>
  <c r="AC109"/>
  <c r="AA108"/>
  <c r="AB108"/>
  <c r="AC108"/>
  <c r="AA106"/>
  <c r="AB106"/>
  <c r="AC106"/>
  <c r="AA105"/>
  <c r="AB105"/>
  <c r="AC105"/>
  <c r="AA104"/>
  <c r="AB104"/>
  <c r="AC104"/>
  <c r="AA102"/>
  <c r="AB102"/>
  <c r="AC102"/>
  <c r="AA101"/>
  <c r="AB101"/>
  <c r="AC101"/>
  <c r="AA100"/>
  <c r="AB100"/>
  <c r="AC100"/>
  <c r="AA98"/>
  <c r="AB98"/>
  <c r="AC98"/>
  <c r="AA97"/>
  <c r="AB97"/>
  <c r="AC97"/>
  <c r="AA96"/>
  <c r="AB96"/>
  <c r="AC96"/>
  <c r="AA94"/>
  <c r="AB94"/>
  <c r="AC94"/>
  <c r="AA93"/>
  <c r="AB93"/>
  <c r="AC93"/>
  <c r="AA92"/>
  <c r="AB92"/>
  <c r="AC92"/>
  <c r="AA90"/>
  <c r="AB90"/>
  <c r="AC90"/>
  <c r="AA89"/>
  <c r="AB89"/>
  <c r="AC89"/>
  <c r="AA88"/>
  <c r="AB88"/>
  <c r="AC88"/>
  <c r="AA86"/>
  <c r="AB86"/>
  <c r="AC86"/>
  <c r="AA85"/>
  <c r="AB85"/>
  <c r="AC85"/>
  <c r="AA84"/>
  <c r="AB84"/>
  <c r="AC84"/>
  <c r="AA82"/>
  <c r="AB82"/>
  <c r="AC82"/>
  <c r="AA81"/>
  <c r="AB81"/>
  <c r="AC81"/>
  <c r="AA80"/>
  <c r="AB80"/>
  <c r="AC80"/>
  <c r="AA78"/>
  <c r="AB78"/>
  <c r="AC78"/>
  <c r="AA77"/>
  <c r="AB77"/>
  <c r="AC77"/>
  <c r="AA76"/>
  <c r="AB76"/>
  <c r="AC76"/>
  <c r="AA74"/>
  <c r="AB74"/>
  <c r="AC74"/>
  <c r="AA73"/>
  <c r="AB73"/>
  <c r="AC73"/>
  <c r="AA72"/>
  <c r="AB72"/>
  <c r="AC72"/>
  <c r="AA70"/>
  <c r="AB70"/>
  <c r="AC70"/>
  <c r="AA69"/>
  <c r="AB69"/>
  <c r="AC69"/>
  <c r="AA68"/>
  <c r="AB68"/>
  <c r="AC68"/>
  <c r="AA66"/>
  <c r="AB66"/>
  <c r="AC66"/>
  <c r="AA65"/>
  <c r="AB65"/>
  <c r="AC65"/>
  <c r="AA64"/>
  <c r="AB64"/>
  <c r="AC64"/>
  <c r="AA62"/>
  <c r="AB62"/>
  <c r="AC62"/>
  <c r="AA61"/>
  <c r="AB61"/>
  <c r="AC61"/>
  <c r="AA60"/>
  <c r="AB60"/>
  <c r="AC60"/>
  <c r="AA58"/>
  <c r="AB58"/>
  <c r="AC58"/>
  <c r="AA57"/>
  <c r="AB57"/>
  <c r="AC57"/>
  <c r="AA56"/>
  <c r="AB56"/>
  <c r="AC56"/>
  <c r="AA54"/>
  <c r="AB54"/>
  <c r="AC54"/>
  <c r="AA53"/>
  <c r="AB53"/>
  <c r="AC53"/>
  <c r="AA52"/>
  <c r="AB52"/>
  <c r="AC52"/>
  <c r="AA50"/>
  <c r="AB50"/>
  <c r="AC50"/>
  <c r="AA49"/>
  <c r="AB49"/>
  <c r="AC49"/>
  <c r="AA48"/>
  <c r="AB48"/>
  <c r="AC48"/>
  <c r="AA46"/>
  <c r="AB46"/>
  <c r="AC46"/>
  <c r="AA45"/>
  <c r="AB45"/>
  <c r="AC45"/>
  <c r="AA44"/>
  <c r="AB44"/>
  <c r="AC44"/>
  <c r="AA42"/>
  <c r="AB42"/>
  <c r="AC42"/>
  <c r="AA41"/>
  <c r="AB41"/>
  <c r="AC41"/>
  <c r="AA40"/>
  <c r="AB40"/>
  <c r="AC40"/>
  <c r="AA38"/>
  <c r="AB38"/>
  <c r="AC38"/>
  <c r="AA37"/>
  <c r="AB37"/>
  <c r="AC37"/>
  <c r="AA36"/>
  <c r="AB36"/>
  <c r="AC36"/>
  <c r="AA34"/>
  <c r="AB34"/>
  <c r="AC34"/>
  <c r="AA33"/>
  <c r="AB33"/>
  <c r="AC33"/>
  <c r="AA32"/>
  <c r="AB32"/>
  <c r="AC32"/>
  <c r="AA30"/>
  <c r="AB30"/>
  <c r="AC30"/>
  <c r="AA29"/>
  <c r="AB29"/>
  <c r="AA28"/>
  <c r="AB28"/>
  <c r="AC28"/>
  <c r="AA26"/>
  <c r="AB26"/>
  <c r="AC26"/>
  <c r="AA25"/>
  <c r="AB25"/>
  <c r="AC25"/>
  <c r="AA24"/>
  <c r="AB24"/>
  <c r="AC24"/>
  <c r="AA22"/>
  <c r="AB22"/>
  <c r="AC22"/>
  <c r="AA21"/>
  <c r="AB21"/>
  <c r="AC21"/>
  <c r="AA20"/>
  <c r="AB20"/>
  <c r="AC20"/>
  <c r="Z146"/>
  <c r="Z145"/>
  <c r="Z144"/>
  <c r="Z142"/>
  <c r="Z141"/>
  <c r="Z140"/>
  <c r="Z138"/>
  <c r="Z137"/>
  <c r="Z136"/>
  <c r="Z134"/>
  <c r="Z133"/>
  <c r="Z132"/>
  <c r="Z130"/>
  <c r="Z129"/>
  <c r="Z128"/>
  <c r="Z126"/>
  <c r="Z125"/>
  <c r="Z124"/>
  <c r="Z122"/>
  <c r="Z121"/>
  <c r="Z120"/>
  <c r="Z118"/>
  <c r="Z117"/>
  <c r="Z116"/>
  <c r="Z114"/>
  <c r="Z113"/>
  <c r="Z112"/>
  <c r="Z110"/>
  <c r="Z109"/>
  <c r="Z108"/>
  <c r="Z106"/>
  <c r="Z105"/>
  <c r="Z104"/>
  <c r="Z102"/>
  <c r="Z101"/>
  <c r="Z100"/>
  <c r="Z98"/>
  <c r="Z97"/>
  <c r="Z96"/>
  <c r="Z94"/>
  <c r="Z93"/>
  <c r="Z92"/>
  <c r="Z90"/>
  <c r="Z89"/>
  <c r="Z88"/>
  <c r="Z86"/>
  <c r="Z85"/>
  <c r="Z84"/>
  <c r="Z82"/>
  <c r="Z81"/>
  <c r="Z80"/>
  <c r="Z78"/>
  <c r="Z77"/>
  <c r="Z76"/>
  <c r="Z74"/>
  <c r="Z73"/>
  <c r="Z72"/>
  <c r="Z70"/>
  <c r="Z69"/>
  <c r="Z68"/>
  <c r="Z66"/>
  <c r="Z65"/>
  <c r="Z64"/>
  <c r="Z62"/>
  <c r="Z61"/>
  <c r="Z60"/>
  <c r="Z58"/>
  <c r="Z57"/>
  <c r="Z56"/>
  <c r="Z54"/>
  <c r="Z53"/>
  <c r="Z52"/>
  <c r="Z50"/>
  <c r="Z49"/>
  <c r="Z48"/>
  <c r="Z46"/>
  <c r="Z45"/>
  <c r="Z44"/>
  <c r="Z42"/>
  <c r="Z41"/>
  <c r="Z40"/>
  <c r="Z38"/>
  <c r="Z37"/>
  <c r="Z36"/>
  <c r="Z34"/>
  <c r="Z33"/>
  <c r="Z32"/>
  <c r="Z30"/>
  <c r="Z29"/>
  <c r="Z28"/>
  <c r="Z26"/>
  <c r="Z25"/>
  <c r="Z24"/>
  <c r="Z22"/>
  <c r="Z21"/>
  <c r="Z20"/>
  <c r="T146"/>
  <c r="U146"/>
  <c r="V146"/>
  <c r="T145"/>
  <c r="U145"/>
  <c r="V145"/>
  <c r="T144"/>
  <c r="U144"/>
  <c r="V144"/>
  <c r="T142"/>
  <c r="U142"/>
  <c r="V142"/>
  <c r="T141"/>
  <c r="U141"/>
  <c r="V141"/>
  <c r="T140"/>
  <c r="U140"/>
  <c r="V140"/>
  <c r="T138"/>
  <c r="U138"/>
  <c r="V138"/>
  <c r="T137"/>
  <c r="U137"/>
  <c r="V137"/>
  <c r="T136"/>
  <c r="U136"/>
  <c r="V136"/>
  <c r="T134"/>
  <c r="U134"/>
  <c r="V134"/>
  <c r="T133"/>
  <c r="U133"/>
  <c r="V133"/>
  <c r="T132"/>
  <c r="U132"/>
  <c r="V132"/>
  <c r="T130"/>
  <c r="U130"/>
  <c r="V130"/>
  <c r="T129"/>
  <c r="U129"/>
  <c r="V129"/>
  <c r="T128"/>
  <c r="U128"/>
  <c r="V128"/>
  <c r="T126"/>
  <c r="U126"/>
  <c r="V126"/>
  <c r="T125"/>
  <c r="U125"/>
  <c r="V125"/>
  <c r="T124"/>
  <c r="U124"/>
  <c r="V124"/>
  <c r="T122"/>
  <c r="U122"/>
  <c r="V122"/>
  <c r="T121"/>
  <c r="U121"/>
  <c r="V121"/>
  <c r="T120"/>
  <c r="U120"/>
  <c r="V120"/>
  <c r="T118"/>
  <c r="U118"/>
  <c r="V118"/>
  <c r="T117"/>
  <c r="U117"/>
  <c r="V117"/>
  <c r="T116"/>
  <c r="U116"/>
  <c r="V116"/>
  <c r="T114"/>
  <c r="U114"/>
  <c r="V114"/>
  <c r="W114"/>
  <c r="T113"/>
  <c r="U113"/>
  <c r="V113"/>
  <c r="W113"/>
  <c r="T112"/>
  <c r="U112"/>
  <c r="V112"/>
  <c r="W112"/>
  <c r="T110"/>
  <c r="U110"/>
  <c r="V110"/>
  <c r="W110"/>
  <c r="T109"/>
  <c r="U109"/>
  <c r="V109"/>
  <c r="W109"/>
  <c r="T108"/>
  <c r="U108"/>
  <c r="V108"/>
  <c r="W108"/>
  <c r="T106"/>
  <c r="U106"/>
  <c r="V106"/>
  <c r="W106"/>
  <c r="T105"/>
  <c r="U105"/>
  <c r="V105"/>
  <c r="W105"/>
  <c r="T104"/>
  <c r="U104"/>
  <c r="V104"/>
  <c r="W104"/>
  <c r="T102"/>
  <c r="U102"/>
  <c r="V102"/>
  <c r="W102"/>
  <c r="T101"/>
  <c r="U101"/>
  <c r="V101"/>
  <c r="W101"/>
  <c r="T100"/>
  <c r="U100"/>
  <c r="V100"/>
  <c r="W100"/>
  <c r="T98"/>
  <c r="U98"/>
  <c r="V98"/>
  <c r="W98"/>
  <c r="T97"/>
  <c r="U97"/>
  <c r="V97"/>
  <c r="W97"/>
  <c r="T96"/>
  <c r="U96"/>
  <c r="V96"/>
  <c r="W96"/>
  <c r="T94"/>
  <c r="U94"/>
  <c r="V94"/>
  <c r="W94"/>
  <c r="T93"/>
  <c r="U93"/>
  <c r="V93"/>
  <c r="W93"/>
  <c r="T92"/>
  <c r="U92"/>
  <c r="V92"/>
  <c r="W92"/>
  <c r="T90"/>
  <c r="U90"/>
  <c r="V90"/>
  <c r="W90"/>
  <c r="T89"/>
  <c r="U89"/>
  <c r="V89"/>
  <c r="W89"/>
  <c r="T88"/>
  <c r="U88"/>
  <c r="V88"/>
  <c r="W88"/>
  <c r="T86"/>
  <c r="U86"/>
  <c r="V86"/>
  <c r="W86"/>
  <c r="T85"/>
  <c r="U85"/>
  <c r="V85"/>
  <c r="W85"/>
  <c r="T84"/>
  <c r="U84"/>
  <c r="V84"/>
  <c r="W84"/>
  <c r="T82"/>
  <c r="U82"/>
  <c r="V82"/>
  <c r="T81"/>
  <c r="U81"/>
  <c r="V81"/>
  <c r="T80"/>
  <c r="U80"/>
  <c r="V80"/>
  <c r="T78"/>
  <c r="U78"/>
  <c r="V78"/>
  <c r="T77"/>
  <c r="U77"/>
  <c r="V77"/>
  <c r="T76"/>
  <c r="U76"/>
  <c r="V76"/>
  <c r="T74"/>
  <c r="U74"/>
  <c r="V74"/>
  <c r="T73"/>
  <c r="U73"/>
  <c r="V73"/>
  <c r="T72"/>
  <c r="U72"/>
  <c r="V72"/>
  <c r="T70"/>
  <c r="U70"/>
  <c r="V70"/>
  <c r="T69"/>
  <c r="U69"/>
  <c r="V69"/>
  <c r="T68"/>
  <c r="U68"/>
  <c r="V68"/>
  <c r="T66"/>
  <c r="U66"/>
  <c r="V66"/>
  <c r="T65"/>
  <c r="U65"/>
  <c r="V65"/>
  <c r="T64"/>
  <c r="U64"/>
  <c r="V64"/>
  <c r="T62"/>
  <c r="U62"/>
  <c r="V62"/>
  <c r="T61"/>
  <c r="U61"/>
  <c r="V61"/>
  <c r="T60"/>
  <c r="U60"/>
  <c r="V60"/>
  <c r="T58"/>
  <c r="U58"/>
  <c r="V58"/>
  <c r="T57"/>
  <c r="U57"/>
  <c r="V57"/>
  <c r="T56"/>
  <c r="U56"/>
  <c r="V56"/>
  <c r="T54"/>
  <c r="U54"/>
  <c r="V54"/>
  <c r="T53"/>
  <c r="U53"/>
  <c r="V53"/>
  <c r="T52"/>
  <c r="U52"/>
  <c r="V52"/>
  <c r="T50"/>
  <c r="U50"/>
  <c r="V50"/>
  <c r="W50"/>
  <c r="T49"/>
  <c r="U49"/>
  <c r="V49"/>
  <c r="W49"/>
  <c r="T48"/>
  <c r="U48"/>
  <c r="V48"/>
  <c r="W48"/>
  <c r="T46"/>
  <c r="U46"/>
  <c r="V46"/>
  <c r="W46"/>
  <c r="T45"/>
  <c r="U45"/>
  <c r="V45"/>
  <c r="W45"/>
  <c r="T44"/>
  <c r="U44"/>
  <c r="V44"/>
  <c r="W44"/>
  <c r="T42"/>
  <c r="U42"/>
  <c r="V42"/>
  <c r="W42"/>
  <c r="T41"/>
  <c r="U41"/>
  <c r="V41"/>
  <c r="W41"/>
  <c r="T40"/>
  <c r="U40"/>
  <c r="V40"/>
  <c r="W40"/>
  <c r="T38"/>
  <c r="U38"/>
  <c r="V38"/>
  <c r="W38"/>
  <c r="T37"/>
  <c r="U37"/>
  <c r="V37"/>
  <c r="W37"/>
  <c r="T36"/>
  <c r="U36"/>
  <c r="V36"/>
  <c r="W36"/>
  <c r="T34"/>
  <c r="U34"/>
  <c r="V34"/>
  <c r="W34"/>
  <c r="T33"/>
  <c r="U33"/>
  <c r="V33"/>
  <c r="W33"/>
  <c r="T32"/>
  <c r="U32"/>
  <c r="V32"/>
  <c r="W32"/>
  <c r="T30"/>
  <c r="U30"/>
  <c r="V30"/>
  <c r="W30"/>
  <c r="T29"/>
  <c r="U29"/>
  <c r="V29"/>
  <c r="W29"/>
  <c r="T28"/>
  <c r="U28"/>
  <c r="V28"/>
  <c r="W28"/>
  <c r="T26"/>
  <c r="U26"/>
  <c r="V26"/>
  <c r="W26"/>
  <c r="T25"/>
  <c r="U25"/>
  <c r="V25"/>
  <c r="W25"/>
  <c r="T24"/>
  <c r="U24"/>
  <c r="V24"/>
  <c r="W24"/>
  <c r="T22"/>
  <c r="U22"/>
  <c r="V22"/>
  <c r="W22"/>
  <c r="T21"/>
  <c r="U21"/>
  <c r="V21"/>
  <c r="W21"/>
  <c r="T20"/>
  <c r="U20"/>
  <c r="V20"/>
  <c r="W20"/>
  <c r="S146"/>
  <c r="S145"/>
  <c r="S144"/>
  <c r="S142"/>
  <c r="S141"/>
  <c r="S140"/>
  <c r="S138"/>
  <c r="S137"/>
  <c r="S136"/>
  <c r="S134"/>
  <c r="S133"/>
  <c r="S132"/>
  <c r="S130"/>
  <c r="S129"/>
  <c r="S128"/>
  <c r="S126"/>
  <c r="S125"/>
  <c r="S124"/>
  <c r="S122"/>
  <c r="S121"/>
  <c r="S120"/>
  <c r="S118"/>
  <c r="S117"/>
  <c r="S116"/>
  <c r="S114"/>
  <c r="S113"/>
  <c r="S112"/>
  <c r="S110"/>
  <c r="S109"/>
  <c r="S108"/>
  <c r="S106"/>
  <c r="S105"/>
  <c r="S104"/>
  <c r="S102"/>
  <c r="S101"/>
  <c r="S100"/>
  <c r="S98"/>
  <c r="S97"/>
  <c r="S96"/>
  <c r="S94"/>
  <c r="S93"/>
  <c r="S92"/>
  <c r="S90"/>
  <c r="S89"/>
  <c r="S88"/>
  <c r="S86"/>
  <c r="S85"/>
  <c r="S84"/>
  <c r="S82"/>
  <c r="S81"/>
  <c r="S80"/>
  <c r="S78"/>
  <c r="S77"/>
  <c r="S76"/>
  <c r="S74"/>
  <c r="S73"/>
  <c r="S72"/>
  <c r="S70"/>
  <c r="S69"/>
  <c r="S68"/>
  <c r="S66"/>
  <c r="S65"/>
  <c r="S64"/>
  <c r="S62"/>
  <c r="S61"/>
  <c r="S60"/>
  <c r="S58"/>
  <c r="S57"/>
  <c r="S56"/>
  <c r="S54"/>
  <c r="S53"/>
  <c r="S52"/>
  <c r="S50"/>
  <c r="S49"/>
  <c r="S48"/>
  <c r="S46"/>
  <c r="S45"/>
  <c r="S44"/>
  <c r="S42"/>
  <c r="S41"/>
  <c r="S40"/>
  <c r="S38"/>
  <c r="S37"/>
  <c r="S36"/>
  <c r="S34"/>
  <c r="S33"/>
  <c r="S32"/>
  <c r="S30"/>
  <c r="S29"/>
  <c r="S28"/>
  <c r="S26"/>
  <c r="S25"/>
  <c r="S24"/>
  <c r="S22"/>
  <c r="S21"/>
  <c r="S20"/>
  <c r="L146"/>
  <c r="M146"/>
  <c r="N146"/>
  <c r="L145"/>
  <c r="M145"/>
  <c r="N145"/>
  <c r="L144"/>
  <c r="M144"/>
  <c r="N144"/>
  <c r="L142"/>
  <c r="M142"/>
  <c r="N142"/>
  <c r="L141"/>
  <c r="M141"/>
  <c r="N141"/>
  <c r="L140"/>
  <c r="M140"/>
  <c r="N140"/>
  <c r="L138"/>
  <c r="M138"/>
  <c r="N138"/>
  <c r="L137"/>
  <c r="M137"/>
  <c r="N137"/>
  <c r="L136"/>
  <c r="M136"/>
  <c r="N136"/>
  <c r="L134"/>
  <c r="M134"/>
  <c r="N134"/>
  <c r="L133"/>
  <c r="M133"/>
  <c r="N133"/>
  <c r="L132"/>
  <c r="M132"/>
  <c r="N132"/>
  <c r="L130"/>
  <c r="M130"/>
  <c r="N130"/>
  <c r="L129"/>
  <c r="M129"/>
  <c r="N129"/>
  <c r="L128"/>
  <c r="M128"/>
  <c r="N128"/>
  <c r="L125"/>
  <c r="M125"/>
  <c r="N125"/>
  <c r="L124"/>
  <c r="M124"/>
  <c r="N124"/>
  <c r="L121"/>
  <c r="M121"/>
  <c r="N121"/>
  <c r="L120"/>
  <c r="M120"/>
  <c r="N120"/>
  <c r="L126"/>
  <c r="M126"/>
  <c r="N126"/>
  <c r="L122"/>
  <c r="M122"/>
  <c r="N122"/>
  <c r="L118"/>
  <c r="M118"/>
  <c r="N118"/>
  <c r="L117"/>
  <c r="M117"/>
  <c r="N117"/>
  <c r="L116"/>
  <c r="M116"/>
  <c r="N116"/>
  <c r="O114"/>
  <c r="O113"/>
  <c r="O112"/>
  <c r="O110"/>
  <c r="O109"/>
  <c r="O108"/>
  <c r="O106"/>
  <c r="O105"/>
  <c r="O104"/>
  <c r="O102"/>
  <c r="O101"/>
  <c r="O100"/>
  <c r="O98"/>
  <c r="O97"/>
  <c r="O96"/>
  <c r="O94"/>
  <c r="O93"/>
  <c r="O92"/>
  <c r="O90"/>
  <c r="O89"/>
  <c r="O88"/>
  <c r="O86"/>
  <c r="O85"/>
  <c r="O84"/>
  <c r="L113"/>
  <c r="M113"/>
  <c r="N113"/>
  <c r="K113"/>
  <c r="L114"/>
  <c r="M114"/>
  <c r="N114"/>
  <c r="L112"/>
  <c r="M112"/>
  <c r="N112"/>
  <c r="L110"/>
  <c r="M110"/>
  <c r="N110"/>
  <c r="L109"/>
  <c r="M109"/>
  <c r="N109"/>
  <c r="L108"/>
  <c r="M108"/>
  <c r="N108"/>
  <c r="L105"/>
  <c r="M105"/>
  <c r="N105"/>
  <c r="L106"/>
  <c r="M106"/>
  <c r="N106"/>
  <c r="L104"/>
  <c r="M104"/>
  <c r="N104"/>
  <c r="L102"/>
  <c r="M102"/>
  <c r="N102"/>
  <c r="L101"/>
  <c r="M101"/>
  <c r="N101"/>
  <c r="L100"/>
  <c r="M100"/>
  <c r="N100"/>
  <c r="L98"/>
  <c r="M98"/>
  <c r="N98"/>
  <c r="L97"/>
  <c r="M97"/>
  <c r="N97"/>
  <c r="L96"/>
  <c r="M96"/>
  <c r="N96"/>
  <c r="L94"/>
  <c r="M94"/>
  <c r="N94"/>
  <c r="L93"/>
  <c r="M93"/>
  <c r="N93"/>
  <c r="L92"/>
  <c r="M92"/>
  <c r="N92"/>
  <c r="L90"/>
  <c r="M90"/>
  <c r="N90"/>
  <c r="L89"/>
  <c r="M89"/>
  <c r="N89"/>
  <c r="L88"/>
  <c r="M88"/>
  <c r="N88"/>
  <c r="L86"/>
  <c r="M86"/>
  <c r="N86"/>
  <c r="L85"/>
  <c r="M85"/>
  <c r="N85"/>
  <c r="L84"/>
  <c r="M84"/>
  <c r="N84"/>
  <c r="L82"/>
  <c r="M82"/>
  <c r="N82"/>
  <c r="L81"/>
  <c r="M81"/>
  <c r="N81"/>
  <c r="L80"/>
  <c r="M80"/>
  <c r="N80"/>
  <c r="L78"/>
  <c r="M78"/>
  <c r="N78"/>
  <c r="L77"/>
  <c r="M77"/>
  <c r="N77"/>
  <c r="L76"/>
  <c r="M76"/>
  <c r="N76"/>
  <c r="O50"/>
  <c r="O49"/>
  <c r="O48"/>
  <c r="O46"/>
  <c r="O45"/>
  <c r="O44"/>
  <c r="O42"/>
  <c r="O41"/>
  <c r="O40"/>
  <c r="O38"/>
  <c r="O37"/>
  <c r="O36"/>
  <c r="O34"/>
  <c r="O33"/>
  <c r="O32"/>
  <c r="O30"/>
  <c r="O29"/>
  <c r="O28"/>
  <c r="O26"/>
  <c r="O25"/>
  <c r="O24"/>
  <c r="O22"/>
  <c r="O21"/>
  <c r="O20"/>
  <c r="L74"/>
  <c r="M74"/>
  <c r="N74"/>
  <c r="L73"/>
  <c r="M73"/>
  <c r="N73"/>
  <c r="L72"/>
  <c r="M72"/>
  <c r="N72"/>
  <c r="L70"/>
  <c r="M70"/>
  <c r="N70"/>
  <c r="L69"/>
  <c r="M69"/>
  <c r="N69"/>
  <c r="L68"/>
  <c r="M68"/>
  <c r="N68"/>
  <c r="L66"/>
  <c r="M66"/>
  <c r="N66"/>
  <c r="L65"/>
  <c r="M65"/>
  <c r="N65"/>
  <c r="L64"/>
  <c r="M64"/>
  <c r="N64"/>
  <c r="L62"/>
  <c r="M62"/>
  <c r="N62"/>
  <c r="L61"/>
  <c r="M61"/>
  <c r="N61"/>
  <c r="L60"/>
  <c r="M60"/>
  <c r="N60"/>
  <c r="L58"/>
  <c r="M58"/>
  <c r="N58"/>
  <c r="L57"/>
  <c r="M57"/>
  <c r="N57"/>
  <c r="L56"/>
  <c r="M56"/>
  <c r="N56"/>
  <c r="L54"/>
  <c r="M54"/>
  <c r="N54"/>
  <c r="L53"/>
  <c r="M53"/>
  <c r="N53"/>
  <c r="L52"/>
  <c r="M52"/>
  <c r="N52"/>
  <c r="L50"/>
  <c r="M50"/>
  <c r="N50"/>
  <c r="L49"/>
  <c r="M49"/>
  <c r="N49"/>
  <c r="L48"/>
  <c r="M48"/>
  <c r="N48"/>
  <c r="L46"/>
  <c r="M46"/>
  <c r="N46"/>
  <c r="L45"/>
  <c r="M45"/>
  <c r="N45"/>
  <c r="L44"/>
  <c r="M44"/>
  <c r="N44"/>
  <c r="L42"/>
  <c r="M42"/>
  <c r="N42"/>
  <c r="L41"/>
  <c r="M41"/>
  <c r="N41"/>
  <c r="L40"/>
  <c r="M40"/>
  <c r="N40"/>
  <c r="L38"/>
  <c r="M38"/>
  <c r="N38"/>
  <c r="L37"/>
  <c r="M37"/>
  <c r="N37"/>
  <c r="L36"/>
  <c r="M36"/>
  <c r="N36"/>
  <c r="L34"/>
  <c r="M34"/>
  <c r="N34"/>
  <c r="L33"/>
  <c r="M33"/>
  <c r="N33"/>
  <c r="L32"/>
  <c r="M32"/>
  <c r="N32"/>
  <c r="L30"/>
  <c r="M30"/>
  <c r="N30"/>
  <c r="L29"/>
  <c r="M29"/>
  <c r="N29"/>
  <c r="L28"/>
  <c r="M28"/>
  <c r="N28"/>
  <c r="L26"/>
  <c r="M26"/>
  <c r="N26"/>
  <c r="L25"/>
  <c r="M25"/>
  <c r="N25"/>
  <c r="L24"/>
  <c r="M24"/>
  <c r="N24"/>
  <c r="L22"/>
  <c r="M22"/>
  <c r="N22"/>
  <c r="L21"/>
  <c r="M21"/>
  <c r="N21"/>
  <c r="L20"/>
  <c r="M20"/>
  <c r="N20"/>
  <c r="K146"/>
  <c r="K145"/>
  <c r="K144"/>
  <c r="K142"/>
  <c r="K141"/>
  <c r="K140"/>
  <c r="K138"/>
  <c r="K137"/>
  <c r="K136"/>
  <c r="K134"/>
  <c r="K133"/>
  <c r="K132"/>
  <c r="K130"/>
  <c r="K129"/>
  <c r="K128"/>
  <c r="K126"/>
  <c r="K125"/>
  <c r="K124"/>
  <c r="K122"/>
  <c r="K121"/>
  <c r="K120"/>
  <c r="K118"/>
  <c r="K117"/>
  <c r="K116"/>
  <c r="K114"/>
  <c r="K104"/>
  <c r="K112"/>
  <c r="K110"/>
  <c r="K109"/>
  <c r="K108"/>
  <c r="K106"/>
  <c r="K105"/>
  <c r="K102"/>
  <c r="K101"/>
  <c r="K100"/>
  <c r="K98"/>
  <c r="K97"/>
  <c r="K96"/>
  <c r="K94"/>
  <c r="K93"/>
  <c r="K92"/>
  <c r="K90"/>
  <c r="K89"/>
  <c r="K88"/>
  <c r="K86"/>
  <c r="K85"/>
  <c r="K84"/>
  <c r="K82"/>
  <c r="K81"/>
  <c r="K80"/>
  <c r="K78"/>
  <c r="K77"/>
  <c r="K76"/>
  <c r="K74"/>
  <c r="K73"/>
  <c r="K72"/>
  <c r="K70"/>
  <c r="K69"/>
  <c r="K68"/>
  <c r="K66"/>
  <c r="K65"/>
  <c r="K64"/>
  <c r="K62"/>
  <c r="K61"/>
  <c r="K60"/>
  <c r="K58"/>
  <c r="K57"/>
  <c r="K56"/>
  <c r="K54"/>
  <c r="K53"/>
  <c r="K52"/>
  <c r="K50"/>
  <c r="K49"/>
  <c r="K48"/>
  <c r="K46"/>
  <c r="K45"/>
  <c r="K44"/>
  <c r="K42"/>
  <c r="K41"/>
  <c r="K40"/>
  <c r="K38"/>
  <c r="K37"/>
  <c r="K36"/>
  <c r="K34"/>
  <c r="K33"/>
  <c r="K32"/>
  <c r="K30"/>
  <c r="K29"/>
  <c r="K28"/>
  <c r="K26"/>
  <c r="K25"/>
  <c r="K24"/>
  <c r="K22"/>
  <c r="K21"/>
  <c r="K20"/>
  <c r="D36"/>
  <c r="E146"/>
  <c r="F146"/>
  <c r="G146"/>
  <c r="D146"/>
  <c r="E142"/>
  <c r="F142"/>
  <c r="G142"/>
  <c r="D142"/>
  <c r="E138"/>
  <c r="F138"/>
  <c r="G138"/>
  <c r="D138"/>
  <c r="E134"/>
  <c r="F134"/>
  <c r="G134"/>
  <c r="D134"/>
  <c r="E130"/>
  <c r="F130"/>
  <c r="G130"/>
  <c r="D130"/>
  <c r="E126"/>
  <c r="F126"/>
  <c r="G126"/>
  <c r="D126"/>
  <c r="E122"/>
  <c r="F122"/>
  <c r="G122"/>
  <c r="D122"/>
  <c r="E118"/>
  <c r="F118"/>
  <c r="G118"/>
  <c r="D118"/>
  <c r="E114"/>
  <c r="F114"/>
  <c r="G114"/>
  <c r="H114"/>
  <c r="D114"/>
  <c r="E110"/>
  <c r="F110"/>
  <c r="G110"/>
  <c r="H110"/>
  <c r="D110"/>
  <c r="E106"/>
  <c r="F106"/>
  <c r="G106"/>
  <c r="H106"/>
  <c r="D106"/>
  <c r="E102"/>
  <c r="F102"/>
  <c r="G102"/>
  <c r="H102"/>
  <c r="D102"/>
  <c r="E98"/>
  <c r="F98"/>
  <c r="G98"/>
  <c r="H98"/>
  <c r="D98"/>
  <c r="E94"/>
  <c r="F94"/>
  <c r="G94"/>
  <c r="H94"/>
  <c r="D94"/>
  <c r="E90"/>
  <c r="F90"/>
  <c r="G90"/>
  <c r="H90"/>
  <c r="D90"/>
  <c r="E86"/>
  <c r="F86"/>
  <c r="G86"/>
  <c r="H86"/>
  <c r="D86"/>
  <c r="E82"/>
  <c r="F82"/>
  <c r="G82"/>
  <c r="D82"/>
  <c r="E78"/>
  <c r="F78"/>
  <c r="G78"/>
  <c r="D78"/>
  <c r="E74"/>
  <c r="F74"/>
  <c r="G74"/>
  <c r="D74"/>
  <c r="E70"/>
  <c r="F70"/>
  <c r="G70"/>
  <c r="D70"/>
  <c r="F66"/>
  <c r="G66"/>
  <c r="D66"/>
  <c r="E62"/>
  <c r="F62"/>
  <c r="G62"/>
  <c r="D62"/>
  <c r="E58"/>
  <c r="F58"/>
  <c r="G58"/>
  <c r="D58"/>
  <c r="E54"/>
  <c r="F54"/>
  <c r="G54"/>
  <c r="D54"/>
  <c r="E50"/>
  <c r="F50"/>
  <c r="G50"/>
  <c r="H50"/>
  <c r="D50"/>
  <c r="E46"/>
  <c r="F46"/>
  <c r="G46"/>
  <c r="H46"/>
  <c r="D46"/>
  <c r="E42"/>
  <c r="F42"/>
  <c r="G42"/>
  <c r="H42"/>
  <c r="D42"/>
  <c r="E38"/>
  <c r="F38"/>
  <c r="G38"/>
  <c r="H38"/>
  <c r="D38"/>
  <c r="E34"/>
  <c r="F34"/>
  <c r="G34"/>
  <c r="H34"/>
  <c r="D34"/>
  <c r="E30"/>
  <c r="F30"/>
  <c r="G30"/>
  <c r="H30"/>
  <c r="D30"/>
  <c r="E26"/>
  <c r="F26"/>
  <c r="G26"/>
  <c r="H26"/>
  <c r="D26"/>
  <c r="E22"/>
  <c r="F22"/>
  <c r="G22"/>
  <c r="H22"/>
  <c r="D22"/>
  <c r="E145"/>
  <c r="F145"/>
  <c r="G145"/>
  <c r="D145"/>
  <c r="E141"/>
  <c r="F141"/>
  <c r="G141"/>
  <c r="D141"/>
  <c r="E137"/>
  <c r="F137"/>
  <c r="G137"/>
  <c r="D137"/>
  <c r="E133"/>
  <c r="F133"/>
  <c r="G133"/>
  <c r="D133"/>
  <c r="E129"/>
  <c r="F129"/>
  <c r="G129"/>
  <c r="D129"/>
  <c r="E125"/>
  <c r="F125"/>
  <c r="G125"/>
  <c r="D125"/>
  <c r="E121"/>
  <c r="F121"/>
  <c r="G121"/>
  <c r="D121"/>
  <c r="E117"/>
  <c r="F117"/>
  <c r="G117"/>
  <c r="D117"/>
  <c r="E113"/>
  <c r="F113"/>
  <c r="G113"/>
  <c r="H113"/>
  <c r="D113"/>
  <c r="E109"/>
  <c r="F109"/>
  <c r="G109"/>
  <c r="H109"/>
  <c r="D109"/>
  <c r="E105"/>
  <c r="F105"/>
  <c r="G105"/>
  <c r="H105"/>
  <c r="D105"/>
  <c r="E101"/>
  <c r="F101"/>
  <c r="G101"/>
  <c r="H101"/>
  <c r="D101"/>
  <c r="E97"/>
  <c r="F97"/>
  <c r="G97"/>
  <c r="H97"/>
  <c r="D97"/>
  <c r="E93"/>
  <c r="F93"/>
  <c r="G93"/>
  <c r="H93"/>
  <c r="D93"/>
  <c r="E89"/>
  <c r="F89"/>
  <c r="G89"/>
  <c r="H89"/>
  <c r="D89"/>
  <c r="E85"/>
  <c r="F85"/>
  <c r="G85"/>
  <c r="H85"/>
  <c r="D85"/>
  <c r="E81"/>
  <c r="F81"/>
  <c r="G81"/>
  <c r="D81"/>
  <c r="E77"/>
  <c r="F77"/>
  <c r="G77"/>
  <c r="D77"/>
  <c r="E73"/>
  <c r="F73"/>
  <c r="G73"/>
  <c r="D73"/>
  <c r="E69"/>
  <c r="F69"/>
  <c r="G69"/>
  <c r="D69"/>
  <c r="E65"/>
  <c r="F65"/>
  <c r="G65"/>
  <c r="D65"/>
  <c r="E61"/>
  <c r="F61"/>
  <c r="G61"/>
  <c r="D61"/>
  <c r="E57"/>
  <c r="F57"/>
  <c r="G57"/>
  <c r="D57"/>
  <c r="E53"/>
  <c r="F53"/>
  <c r="G53"/>
  <c r="D53"/>
  <c r="E49"/>
  <c r="F49"/>
  <c r="G49"/>
  <c r="H49"/>
  <c r="D49"/>
  <c r="E45"/>
  <c r="F45"/>
  <c r="G45"/>
  <c r="H45"/>
  <c r="D45"/>
  <c r="E41"/>
  <c r="F41"/>
  <c r="G41"/>
  <c r="H41"/>
  <c r="D41"/>
  <c r="E37"/>
  <c r="F37"/>
  <c r="G37"/>
  <c r="H37"/>
  <c r="D37"/>
  <c r="E33"/>
  <c r="F33"/>
  <c r="G33"/>
  <c r="H33"/>
  <c r="D33"/>
  <c r="E29"/>
  <c r="F29"/>
  <c r="G29"/>
  <c r="H29"/>
  <c r="D29"/>
  <c r="E25"/>
  <c r="F25"/>
  <c r="G25"/>
  <c r="H25"/>
  <c r="D25"/>
  <c r="E21"/>
  <c r="F21"/>
  <c r="G21"/>
  <c r="H21"/>
  <c r="D21"/>
  <c r="E144"/>
  <c r="F144"/>
  <c r="G144"/>
  <c r="D144"/>
  <c r="E140"/>
  <c r="F140"/>
  <c r="G140"/>
  <c r="D140"/>
  <c r="E136"/>
  <c r="F136"/>
  <c r="G136"/>
  <c r="D136"/>
  <c r="E132"/>
  <c r="F132"/>
  <c r="G132"/>
  <c r="D132"/>
  <c r="E128"/>
  <c r="F128"/>
  <c r="G128"/>
  <c r="D128"/>
  <c r="E124"/>
  <c r="F124"/>
  <c r="G124"/>
  <c r="D124"/>
  <c r="E120"/>
  <c r="F120"/>
  <c r="G120"/>
  <c r="D120"/>
  <c r="E116"/>
  <c r="F116"/>
  <c r="G116"/>
  <c r="D116"/>
  <c r="E112"/>
  <c r="F112"/>
  <c r="G112"/>
  <c r="H112"/>
  <c r="D112"/>
  <c r="H108"/>
  <c r="E108"/>
  <c r="F108"/>
  <c r="G108"/>
  <c r="D108"/>
  <c r="E104"/>
  <c r="F104"/>
  <c r="G104"/>
  <c r="H104"/>
  <c r="D104"/>
  <c r="E100"/>
  <c r="F100"/>
  <c r="G100"/>
  <c r="H100"/>
  <c r="D100"/>
  <c r="E96"/>
  <c r="F96"/>
  <c r="G96"/>
  <c r="H96"/>
  <c r="D96"/>
  <c r="E92"/>
  <c r="F92"/>
  <c r="G92"/>
  <c r="H92"/>
  <c r="D92"/>
  <c r="E88"/>
  <c r="F88"/>
  <c r="G88"/>
  <c r="H88"/>
  <c r="D88"/>
  <c r="E84"/>
  <c r="F84"/>
  <c r="G84"/>
  <c r="H84"/>
  <c r="D84"/>
  <c r="E80"/>
  <c r="F80"/>
  <c r="G80"/>
  <c r="D80"/>
  <c r="E76"/>
  <c r="F76"/>
  <c r="G76"/>
  <c r="D76"/>
  <c r="E72"/>
  <c r="F72"/>
  <c r="G72"/>
  <c r="D72"/>
  <c r="E68"/>
  <c r="G68"/>
  <c r="D68"/>
  <c r="E64"/>
  <c r="F64"/>
  <c r="G64"/>
  <c r="D64"/>
  <c r="E60"/>
  <c r="F60"/>
  <c r="G60"/>
  <c r="D60"/>
  <c r="E56"/>
  <c r="F56"/>
  <c r="G56"/>
  <c r="D56"/>
  <c r="E52"/>
  <c r="F52"/>
  <c r="G52"/>
  <c r="D52"/>
  <c r="E48"/>
  <c r="F48"/>
  <c r="G48"/>
  <c r="H48"/>
  <c r="D48"/>
  <c r="E44"/>
  <c r="F44"/>
  <c r="G44"/>
  <c r="H44"/>
  <c r="D44"/>
  <c r="E40"/>
  <c r="F40"/>
  <c r="G40"/>
  <c r="H40"/>
  <c r="D40"/>
  <c r="E36"/>
  <c r="F36"/>
  <c r="G36"/>
  <c r="H36"/>
  <c r="E32"/>
  <c r="F32"/>
  <c r="G32"/>
  <c r="H32"/>
  <c r="D32"/>
  <c r="E28"/>
  <c r="F28"/>
  <c r="G28"/>
  <c r="H28"/>
  <c r="D28"/>
  <c r="E24"/>
  <c r="F24"/>
  <c r="G24"/>
  <c r="H24"/>
  <c r="D24"/>
  <c r="F20"/>
  <c r="G20"/>
  <c r="H20"/>
  <c r="E20"/>
  <c r="D20"/>
  <c r="AG122" i="3"/>
  <c r="AG128"/>
  <c r="AF128"/>
  <c r="AE128"/>
  <c r="AG127"/>
  <c r="AF127"/>
  <c r="AE127"/>
  <c r="AF122"/>
  <c r="AE122"/>
  <c r="AG121"/>
  <c r="AF121"/>
  <c r="AE121"/>
  <c r="AG126"/>
  <c r="AF126"/>
  <c r="AE126"/>
  <c r="AG125"/>
  <c r="AF125"/>
  <c r="AE125"/>
  <c r="AG120"/>
  <c r="AF120"/>
  <c r="AE120"/>
  <c r="AG119"/>
  <c r="AF119"/>
  <c r="AE119"/>
  <c r="AG124"/>
  <c r="AF124"/>
  <c r="AE124"/>
  <c r="AG123"/>
  <c r="AF123"/>
  <c r="AE123"/>
  <c r="AG118"/>
  <c r="AF118"/>
  <c r="AE118"/>
  <c r="AG117"/>
  <c r="AF117"/>
  <c r="AE117"/>
  <c r="X128"/>
  <c r="W128"/>
  <c r="V128"/>
  <c r="X127"/>
  <c r="W127"/>
  <c r="V127"/>
  <c r="X122"/>
  <c r="W122"/>
  <c r="V122"/>
  <c r="X121"/>
  <c r="W121"/>
  <c r="V121"/>
  <c r="X126"/>
  <c r="W126"/>
  <c r="V126"/>
  <c r="X125"/>
  <c r="W125"/>
  <c r="V125"/>
  <c r="X120"/>
  <c r="W120"/>
  <c r="V120"/>
  <c r="X119"/>
  <c r="W119"/>
  <c r="V119"/>
  <c r="X124"/>
  <c r="W124"/>
  <c r="V124"/>
  <c r="X123"/>
  <c r="W123"/>
  <c r="V123"/>
  <c r="X118"/>
  <c r="W118"/>
  <c r="V118"/>
  <c r="X117"/>
  <c r="W117"/>
  <c r="V117"/>
  <c r="O128"/>
  <c r="N128"/>
  <c r="M128"/>
  <c r="O127"/>
  <c r="N127"/>
  <c r="M127"/>
  <c r="O122"/>
  <c r="N122"/>
  <c r="M122"/>
  <c r="N121"/>
  <c r="M121"/>
  <c r="O126"/>
  <c r="N126"/>
  <c r="M126"/>
  <c r="O125"/>
  <c r="N125"/>
  <c r="M125"/>
  <c r="O120"/>
  <c r="N120"/>
  <c r="M120"/>
  <c r="O119"/>
  <c r="N119"/>
  <c r="M119"/>
  <c r="O124"/>
  <c r="N124"/>
  <c r="M124"/>
  <c r="O123"/>
  <c r="N123"/>
  <c r="M123"/>
  <c r="O118"/>
  <c r="N118"/>
  <c r="M118"/>
  <c r="O117"/>
  <c r="N117"/>
  <c r="M117"/>
  <c r="F128"/>
  <c r="E128"/>
  <c r="D128"/>
  <c r="F127"/>
  <c r="E127"/>
  <c r="D127"/>
  <c r="F122"/>
  <c r="E122"/>
  <c r="D122"/>
  <c r="F121"/>
  <c r="E121"/>
  <c r="D121"/>
  <c r="F126"/>
  <c r="E126"/>
  <c r="D126"/>
  <c r="F125"/>
  <c r="E125"/>
  <c r="D125"/>
  <c r="F120"/>
  <c r="E120"/>
  <c r="D120"/>
  <c r="F119"/>
  <c r="E119"/>
  <c r="D119"/>
  <c r="F124"/>
  <c r="E124"/>
  <c r="D124"/>
  <c r="F123"/>
  <c r="E123"/>
  <c r="D123"/>
  <c r="F118"/>
  <c r="E118"/>
  <c r="D118"/>
  <c r="F117"/>
  <c r="E117"/>
  <c r="D117"/>
  <c r="AG112"/>
  <c r="AF112"/>
  <c r="AE112"/>
  <c r="AG111"/>
  <c r="AF111"/>
  <c r="AE111"/>
  <c r="AG106"/>
  <c r="AF106"/>
  <c r="AE106"/>
  <c r="AG105"/>
  <c r="AF105"/>
  <c r="AE105"/>
  <c r="AG110"/>
  <c r="AF110"/>
  <c r="AE110"/>
  <c r="AG109"/>
  <c r="AF109"/>
  <c r="AE109"/>
  <c r="AG104"/>
  <c r="AF104"/>
  <c r="AE104"/>
  <c r="AG103"/>
  <c r="AF103"/>
  <c r="AE103"/>
  <c r="AG108"/>
  <c r="AF108"/>
  <c r="AE108"/>
  <c r="AG107"/>
  <c r="AF107"/>
  <c r="AE107"/>
  <c r="AG102"/>
  <c r="AF102"/>
  <c r="AE102"/>
  <c r="AG101"/>
  <c r="AF101"/>
  <c r="AE101"/>
  <c r="X112"/>
  <c r="W112"/>
  <c r="V112"/>
  <c r="X111"/>
  <c r="W111"/>
  <c r="V111"/>
  <c r="X106"/>
  <c r="W106"/>
  <c r="V106"/>
  <c r="X105"/>
  <c r="W105"/>
  <c r="V105"/>
  <c r="X110"/>
  <c r="W110"/>
  <c r="V110"/>
  <c r="X109"/>
  <c r="W109"/>
  <c r="V109"/>
  <c r="X104"/>
  <c r="W104"/>
  <c r="V104"/>
  <c r="X103"/>
  <c r="W103"/>
  <c r="V103"/>
  <c r="X108"/>
  <c r="W108"/>
  <c r="V108"/>
  <c r="X107"/>
  <c r="W107"/>
  <c r="V107"/>
  <c r="X102"/>
  <c r="W102"/>
  <c r="V102"/>
  <c r="X101"/>
  <c r="W101"/>
  <c r="V101"/>
  <c r="O112"/>
  <c r="N112"/>
  <c r="M112"/>
  <c r="O111"/>
  <c r="N111"/>
  <c r="M111"/>
  <c r="O106"/>
  <c r="N106"/>
  <c r="M106"/>
  <c r="O105"/>
  <c r="N105"/>
  <c r="M105"/>
  <c r="O110"/>
  <c r="N110"/>
  <c r="M110"/>
  <c r="O109"/>
  <c r="N109"/>
  <c r="M109"/>
  <c r="O104"/>
  <c r="N104"/>
  <c r="M104"/>
  <c r="O103"/>
  <c r="N103"/>
  <c r="M103"/>
  <c r="O108"/>
  <c r="N108"/>
  <c r="M108"/>
  <c r="O107"/>
  <c r="N107"/>
  <c r="M107"/>
  <c r="O102"/>
  <c r="N102"/>
  <c r="M102"/>
  <c r="O101"/>
  <c r="N101"/>
  <c r="M101"/>
  <c r="F112"/>
  <c r="E112"/>
  <c r="D112"/>
  <c r="F111"/>
  <c r="E111"/>
  <c r="D111"/>
  <c r="F106"/>
  <c r="E106"/>
  <c r="D106"/>
  <c r="F105"/>
  <c r="E105"/>
  <c r="D105"/>
  <c r="F110"/>
  <c r="E110"/>
  <c r="D110"/>
  <c r="F109"/>
  <c r="E109"/>
  <c r="D109"/>
  <c r="F104"/>
  <c r="E104"/>
  <c r="D104"/>
  <c r="F103"/>
  <c r="E103"/>
  <c r="D103"/>
  <c r="F108"/>
  <c r="E108"/>
  <c r="D108"/>
  <c r="F107"/>
  <c r="E107"/>
  <c r="D107"/>
  <c r="F102"/>
  <c r="E102"/>
  <c r="D102"/>
  <c r="F101"/>
  <c r="E101"/>
  <c r="D101"/>
  <c r="AH87"/>
  <c r="AH96"/>
  <c r="AG96"/>
  <c r="AF96"/>
  <c r="AE96"/>
  <c r="AH95"/>
  <c r="AG95"/>
  <c r="AF95"/>
  <c r="AE95"/>
  <c r="AH90"/>
  <c r="AG90"/>
  <c r="AF90"/>
  <c r="AE90"/>
  <c r="AH89"/>
  <c r="AG89"/>
  <c r="AF89"/>
  <c r="AE89"/>
  <c r="AH94"/>
  <c r="AG94"/>
  <c r="AF94"/>
  <c r="AE94"/>
  <c r="AH93"/>
  <c r="AG93"/>
  <c r="AF93"/>
  <c r="AE93"/>
  <c r="AH88"/>
  <c r="AG88"/>
  <c r="AF88"/>
  <c r="AE88"/>
  <c r="AG87"/>
  <c r="AF87"/>
  <c r="AE87"/>
  <c r="AH92"/>
  <c r="AG92"/>
  <c r="AF92"/>
  <c r="AE92"/>
  <c r="AH91"/>
  <c r="AG91"/>
  <c r="AF91"/>
  <c r="AE91"/>
  <c r="AH86"/>
  <c r="AG86"/>
  <c r="AF86"/>
  <c r="AE86"/>
  <c r="AH85"/>
  <c r="AG85"/>
  <c r="AF85"/>
  <c r="AE85"/>
  <c r="Y96"/>
  <c r="X96"/>
  <c r="W96"/>
  <c r="V96"/>
  <c r="Y95"/>
  <c r="X95"/>
  <c r="W95"/>
  <c r="V95"/>
  <c r="Y90"/>
  <c r="X90"/>
  <c r="W90"/>
  <c r="V90"/>
  <c r="Y89"/>
  <c r="X89"/>
  <c r="W89"/>
  <c r="V89"/>
  <c r="Y94"/>
  <c r="X94"/>
  <c r="W94"/>
  <c r="V94"/>
  <c r="Y93"/>
  <c r="X93"/>
  <c r="W93"/>
  <c r="V93"/>
  <c r="Y88"/>
  <c r="X88"/>
  <c r="W88"/>
  <c r="V88"/>
  <c r="Y87"/>
  <c r="X87"/>
  <c r="W87"/>
  <c r="V87"/>
  <c r="Y92"/>
  <c r="X92"/>
  <c r="W92"/>
  <c r="V92"/>
  <c r="Y91"/>
  <c r="X91"/>
  <c r="W91"/>
  <c r="V91"/>
  <c r="Y86"/>
  <c r="X86"/>
  <c r="W86"/>
  <c r="V86"/>
  <c r="Y85"/>
  <c r="X85"/>
  <c r="W85"/>
  <c r="V85"/>
  <c r="P96"/>
  <c r="O96"/>
  <c r="N96"/>
  <c r="M96"/>
  <c r="P95"/>
  <c r="O95"/>
  <c r="N95"/>
  <c r="M95"/>
  <c r="P90"/>
  <c r="O90"/>
  <c r="N90"/>
  <c r="M90"/>
  <c r="P89"/>
  <c r="O89"/>
  <c r="N89"/>
  <c r="M89"/>
  <c r="P94"/>
  <c r="O94"/>
  <c r="N94"/>
  <c r="M94"/>
  <c r="P93"/>
  <c r="O93"/>
  <c r="N93"/>
  <c r="M93"/>
  <c r="P88"/>
  <c r="O88"/>
  <c r="N88"/>
  <c r="M88"/>
  <c r="P87"/>
  <c r="O87"/>
  <c r="N87"/>
  <c r="M87"/>
  <c r="P92"/>
  <c r="O92"/>
  <c r="N92"/>
  <c r="M92"/>
  <c r="P91"/>
  <c r="O91"/>
  <c r="N91"/>
  <c r="M91"/>
  <c r="P86"/>
  <c r="O86"/>
  <c r="N86"/>
  <c r="M86"/>
  <c r="P85"/>
  <c r="O85"/>
  <c r="N85"/>
  <c r="M85"/>
  <c r="G96"/>
  <c r="F96"/>
  <c r="E96"/>
  <c r="D96"/>
  <c r="G95"/>
  <c r="F95"/>
  <c r="E95"/>
  <c r="D95"/>
  <c r="G90"/>
  <c r="E90"/>
  <c r="D90"/>
  <c r="G89"/>
  <c r="F89"/>
  <c r="E89"/>
  <c r="D89"/>
  <c r="G94"/>
  <c r="F94"/>
  <c r="E94"/>
  <c r="D94"/>
  <c r="G93"/>
  <c r="F93"/>
  <c r="E93"/>
  <c r="D93"/>
  <c r="G88"/>
  <c r="F88"/>
  <c r="E88"/>
  <c r="D88"/>
  <c r="G87"/>
  <c r="F87"/>
  <c r="E87"/>
  <c r="D87"/>
  <c r="G92"/>
  <c r="F92"/>
  <c r="E92"/>
  <c r="D92"/>
  <c r="G91"/>
  <c r="F91"/>
  <c r="E91"/>
  <c r="D91"/>
  <c r="G86"/>
  <c r="F86"/>
  <c r="E86"/>
  <c r="D86"/>
  <c r="G85"/>
  <c r="F85"/>
  <c r="E85"/>
  <c r="D85"/>
  <c r="AH80"/>
  <c r="AG80"/>
  <c r="AF80"/>
  <c r="AE80"/>
  <c r="AH79"/>
  <c r="AG79"/>
  <c r="AF79"/>
  <c r="AE79"/>
  <c r="AH74"/>
  <c r="AG74"/>
  <c r="AF74"/>
  <c r="AE74"/>
  <c r="AH73"/>
  <c r="AG73"/>
  <c r="AF73"/>
  <c r="AE73"/>
  <c r="AH78"/>
  <c r="AG78"/>
  <c r="AF78"/>
  <c r="AE78"/>
  <c r="AH77"/>
  <c r="AG77"/>
  <c r="AF77"/>
  <c r="AE77"/>
  <c r="AH72"/>
  <c r="AG72"/>
  <c r="AF72"/>
  <c r="AE72"/>
  <c r="AH71"/>
  <c r="AG71"/>
  <c r="AF71"/>
  <c r="AE71"/>
  <c r="AH76"/>
  <c r="AG76"/>
  <c r="AF76"/>
  <c r="AE76"/>
  <c r="AH75"/>
  <c r="AG75"/>
  <c r="AF75"/>
  <c r="W75"/>
  <c r="AE75"/>
  <c r="AH70"/>
  <c r="AG70"/>
  <c r="AF70"/>
  <c r="AE70"/>
  <c r="AH69"/>
  <c r="AG69"/>
  <c r="AF69"/>
  <c r="AE69"/>
  <c r="Y78"/>
  <c r="X78"/>
  <c r="W78"/>
  <c r="V78"/>
  <c r="Y80"/>
  <c r="X80"/>
  <c r="W80"/>
  <c r="V80"/>
  <c r="Y79"/>
  <c r="X79"/>
  <c r="W79"/>
  <c r="V79"/>
  <c r="Y74"/>
  <c r="X74"/>
  <c r="W74"/>
  <c r="V74"/>
  <c r="Y73"/>
  <c r="X73"/>
  <c r="W73"/>
  <c r="V73"/>
  <c r="Y77"/>
  <c r="X77"/>
  <c r="W77"/>
  <c r="V77"/>
  <c r="Y72"/>
  <c r="X72"/>
  <c r="W72"/>
  <c r="V72"/>
  <c r="Y71"/>
  <c r="X71"/>
  <c r="W71"/>
  <c r="V71"/>
  <c r="Y76"/>
  <c r="X76"/>
  <c r="W76"/>
  <c r="V76"/>
  <c r="Y75"/>
  <c r="X75"/>
  <c r="V75"/>
  <c r="Y70"/>
  <c r="X70"/>
  <c r="W70"/>
  <c r="V70"/>
  <c r="Y69"/>
  <c r="X69"/>
  <c r="W69"/>
  <c r="V69"/>
  <c r="P80"/>
  <c r="O80"/>
  <c r="N80"/>
  <c r="M80"/>
  <c r="P79"/>
  <c r="O79"/>
  <c r="N79"/>
  <c r="M79"/>
  <c r="P74"/>
  <c r="O74"/>
  <c r="N74"/>
  <c r="M74"/>
  <c r="P73"/>
  <c r="O73"/>
  <c r="N73"/>
  <c r="M73"/>
  <c r="P78"/>
  <c r="O78"/>
  <c r="N78"/>
  <c r="M78"/>
  <c r="P77"/>
  <c r="O77"/>
  <c r="N77"/>
  <c r="M77"/>
  <c r="P72"/>
  <c r="O72"/>
  <c r="N72"/>
  <c r="M72"/>
  <c r="P71"/>
  <c r="O71"/>
  <c r="N71"/>
  <c r="M71"/>
  <c r="P76"/>
  <c r="O76"/>
  <c r="N76"/>
  <c r="M76"/>
  <c r="P75"/>
  <c r="O75"/>
  <c r="N75"/>
  <c r="M75"/>
  <c r="P70"/>
  <c r="O70"/>
  <c r="N70"/>
  <c r="M70"/>
  <c r="P69"/>
  <c r="O69"/>
  <c r="N69"/>
  <c r="M69"/>
  <c r="D70"/>
  <c r="E71"/>
  <c r="G80"/>
  <c r="G79"/>
  <c r="G78"/>
  <c r="G77"/>
  <c r="G76"/>
  <c r="G75"/>
  <c r="G74"/>
  <c r="G73"/>
  <c r="G72"/>
  <c r="G71"/>
  <c r="G70"/>
  <c r="G69"/>
  <c r="F80"/>
  <c r="E80"/>
  <c r="D80"/>
  <c r="F79"/>
  <c r="E79"/>
  <c r="D79"/>
  <c r="F74"/>
  <c r="E74"/>
  <c r="D74"/>
  <c r="F73"/>
  <c r="E73"/>
  <c r="D73"/>
  <c r="F78"/>
  <c r="E78"/>
  <c r="D78"/>
  <c r="F77"/>
  <c r="E77"/>
  <c r="D77"/>
  <c r="F72"/>
  <c r="E72"/>
  <c r="D72"/>
  <c r="F71"/>
  <c r="D71"/>
  <c r="F76"/>
  <c r="E76"/>
  <c r="D76"/>
  <c r="F75"/>
  <c r="E75"/>
  <c r="D75"/>
  <c r="F70"/>
  <c r="E70"/>
  <c r="F69"/>
  <c r="E69"/>
  <c r="D69"/>
  <c r="AG64"/>
  <c r="AF64"/>
  <c r="AE64"/>
  <c r="AG63"/>
  <c r="AF63"/>
  <c r="AE63"/>
  <c r="AG58"/>
  <c r="AF58"/>
  <c r="AE58"/>
  <c r="AG57"/>
  <c r="AF57"/>
  <c r="AE57"/>
  <c r="AG62"/>
  <c r="AF62"/>
  <c r="AE62"/>
  <c r="AG61"/>
  <c r="AF61"/>
  <c r="AE61"/>
  <c r="AG56"/>
  <c r="AF56"/>
  <c r="AE56"/>
  <c r="AG55"/>
  <c r="AF55"/>
  <c r="AE55"/>
  <c r="AG60"/>
  <c r="AF60"/>
  <c r="AE60"/>
  <c r="AG59"/>
  <c r="AF59"/>
  <c r="AE59"/>
  <c r="AG54"/>
  <c r="AF54"/>
  <c r="AE54"/>
  <c r="AG53"/>
  <c r="AF53"/>
  <c r="AE53"/>
  <c r="X64"/>
  <c r="W64"/>
  <c r="V64"/>
  <c r="X63"/>
  <c r="W63"/>
  <c r="V63"/>
  <c r="X58"/>
  <c r="W58"/>
  <c r="V58"/>
  <c r="X57"/>
  <c r="W57"/>
  <c r="V57"/>
  <c r="X62"/>
  <c r="W62"/>
  <c r="V62"/>
  <c r="X61"/>
  <c r="W61"/>
  <c r="V61"/>
  <c r="X56"/>
  <c r="W56"/>
  <c r="V56"/>
  <c r="X55"/>
  <c r="W55"/>
  <c r="V55"/>
  <c r="X60"/>
  <c r="W60"/>
  <c r="V60"/>
  <c r="X59"/>
  <c r="W59"/>
  <c r="V59"/>
  <c r="X54"/>
  <c r="W54"/>
  <c r="V54"/>
  <c r="M54"/>
  <c r="X53"/>
  <c r="W53"/>
  <c r="V53"/>
  <c r="O64"/>
  <c r="N64"/>
  <c r="M64"/>
  <c r="O63"/>
  <c r="N63"/>
  <c r="M63"/>
  <c r="O58"/>
  <c r="N58"/>
  <c r="M58"/>
  <c r="O57"/>
  <c r="N57"/>
  <c r="M57"/>
  <c r="O62"/>
  <c r="N62"/>
  <c r="M62"/>
  <c r="O61"/>
  <c r="N61"/>
  <c r="M61"/>
  <c r="O56"/>
  <c r="N56"/>
  <c r="M56"/>
  <c r="O55"/>
  <c r="N55"/>
  <c r="M55"/>
  <c r="O60"/>
  <c r="N60"/>
  <c r="M60"/>
  <c r="O59"/>
  <c r="N59"/>
  <c r="M59"/>
  <c r="O54"/>
  <c r="N54"/>
  <c r="O53"/>
  <c r="N53"/>
  <c r="M53"/>
  <c r="F64"/>
  <c r="E64"/>
  <c r="D64"/>
  <c r="F63"/>
  <c r="E63"/>
  <c r="D63"/>
  <c r="F58"/>
  <c r="E58"/>
  <c r="D58"/>
  <c r="F57"/>
  <c r="E57"/>
  <c r="D57"/>
  <c r="F62"/>
  <c r="E62"/>
  <c r="D62"/>
  <c r="F61"/>
  <c r="E61"/>
  <c r="D61"/>
  <c r="E56"/>
  <c r="D56"/>
  <c r="F56"/>
  <c r="F55"/>
  <c r="E55"/>
  <c r="D55"/>
  <c r="F60"/>
  <c r="E60"/>
  <c r="D60"/>
  <c r="F59"/>
  <c r="E59"/>
  <c r="D59"/>
  <c r="F54"/>
  <c r="E54"/>
  <c r="D54"/>
  <c r="F53"/>
  <c r="E53"/>
  <c r="D53"/>
  <c r="AG48"/>
  <c r="AF48"/>
  <c r="AE48"/>
  <c r="AG47"/>
  <c r="AF47"/>
  <c r="AE47"/>
  <c r="AG42"/>
  <c r="AF42"/>
  <c r="AE42"/>
  <c r="AG41"/>
  <c r="AF41"/>
  <c r="AE41"/>
  <c r="AG46"/>
  <c r="AF46"/>
  <c r="AE46"/>
  <c r="AG45"/>
  <c r="AF45"/>
  <c r="AE45"/>
  <c r="AG40"/>
  <c r="AF40"/>
  <c r="AE40"/>
  <c r="AG39"/>
  <c r="AF39"/>
  <c r="AE39"/>
  <c r="AG44"/>
  <c r="AF44"/>
  <c r="AE44"/>
  <c r="AG43"/>
  <c r="AF43"/>
  <c r="AE43"/>
  <c r="AG38"/>
  <c r="AF38"/>
  <c r="AE38"/>
  <c r="AG37"/>
  <c r="AF37"/>
  <c r="AE37"/>
  <c r="X48"/>
  <c r="W48"/>
  <c r="V48"/>
  <c r="X47"/>
  <c r="W47"/>
  <c r="V47"/>
  <c r="X46"/>
  <c r="W46"/>
  <c r="V46"/>
  <c r="X45"/>
  <c r="W45"/>
  <c r="V45"/>
  <c r="X42"/>
  <c r="W42"/>
  <c r="V42"/>
  <c r="X41"/>
  <c r="W41"/>
  <c r="V41"/>
  <c r="X40"/>
  <c r="W40"/>
  <c r="V40"/>
  <c r="X39"/>
  <c r="W39"/>
  <c r="V39"/>
  <c r="X44"/>
  <c r="W44"/>
  <c r="V44"/>
  <c r="X43"/>
  <c r="W43"/>
  <c r="V43"/>
  <c r="X38"/>
  <c r="W38"/>
  <c r="V38"/>
  <c r="X37"/>
  <c r="W37"/>
  <c r="V37"/>
  <c r="O48"/>
  <c r="N48"/>
  <c r="M48"/>
  <c r="O47"/>
  <c r="N47"/>
  <c r="M47"/>
  <c r="O46"/>
  <c r="N46"/>
  <c r="M46"/>
  <c r="O45"/>
  <c r="N45"/>
  <c r="M45"/>
  <c r="O44"/>
  <c r="N44"/>
  <c r="M44"/>
  <c r="O43"/>
  <c r="N43"/>
  <c r="M43"/>
  <c r="O42"/>
  <c r="N42"/>
  <c r="M42"/>
  <c r="O41"/>
  <c r="N41"/>
  <c r="M41"/>
  <c r="O40"/>
  <c r="N40"/>
  <c r="M40"/>
  <c r="O39"/>
  <c r="N39"/>
  <c r="M39"/>
  <c r="O38"/>
  <c r="N38"/>
  <c r="M38"/>
  <c r="O37"/>
  <c r="N37"/>
  <c r="M37"/>
  <c r="G29"/>
  <c r="F48"/>
  <c r="E48"/>
  <c r="D48"/>
  <c r="F47"/>
  <c r="E47"/>
  <c r="D47"/>
  <c r="F42"/>
  <c r="E42"/>
  <c r="D42"/>
  <c r="F41"/>
  <c r="E41"/>
  <c r="D41"/>
  <c r="F46"/>
  <c r="E46"/>
  <c r="D46"/>
  <c r="F45"/>
  <c r="E45"/>
  <c r="D45"/>
  <c r="F40"/>
  <c r="E40"/>
  <c r="D40"/>
  <c r="F39"/>
  <c r="E39"/>
  <c r="D39"/>
  <c r="F44"/>
  <c r="E44"/>
  <c r="D44"/>
  <c r="F43"/>
  <c r="E43"/>
  <c r="D43"/>
  <c r="F38"/>
  <c r="E38"/>
  <c r="D38"/>
  <c r="F37"/>
  <c r="E37"/>
  <c r="D37"/>
  <c r="AH25"/>
  <c r="AG25"/>
  <c r="AF25"/>
  <c r="AE25"/>
  <c r="AH32"/>
  <c r="AG32"/>
  <c r="AF32"/>
  <c r="AE32"/>
  <c r="AH31"/>
  <c r="AG31"/>
  <c r="AF31"/>
  <c r="AE31"/>
  <c r="AH26"/>
  <c r="AG26"/>
  <c r="AF26"/>
  <c r="AE26"/>
  <c r="AH30"/>
  <c r="AG30"/>
  <c r="AF30"/>
  <c r="AE30"/>
  <c r="AH29"/>
  <c r="AG29"/>
  <c r="AF29"/>
  <c r="AE29"/>
  <c r="AH28"/>
  <c r="AG28"/>
  <c r="AF28"/>
  <c r="AE28"/>
  <c r="AH27"/>
  <c r="AG27"/>
  <c r="AF27"/>
  <c r="AE27"/>
  <c r="AH24"/>
  <c r="AG24"/>
  <c r="AF24"/>
  <c r="AE24"/>
  <c r="AH23"/>
  <c r="AG23"/>
  <c r="AF23"/>
  <c r="AE23"/>
  <c r="AH22"/>
  <c r="AG22"/>
  <c r="AF22"/>
  <c r="AE22"/>
  <c r="AH21"/>
  <c r="AG21"/>
  <c r="AF21"/>
  <c r="AE21"/>
  <c r="Y32"/>
  <c r="X32"/>
  <c r="W32"/>
  <c r="V32"/>
  <c r="Y31"/>
  <c r="X31"/>
  <c r="W31"/>
  <c r="V31"/>
  <c r="Y26"/>
  <c r="X26"/>
  <c r="W26"/>
  <c r="V26"/>
  <c r="Y25"/>
  <c r="X25"/>
  <c r="W25"/>
  <c r="V25"/>
  <c r="Y30"/>
  <c r="X30"/>
  <c r="W30"/>
  <c r="V30"/>
  <c r="Y29"/>
  <c r="X29"/>
  <c r="W29"/>
  <c r="V29"/>
  <c r="Y24"/>
  <c r="X24"/>
  <c r="W24"/>
  <c r="V24"/>
  <c r="Y23"/>
  <c r="X23"/>
  <c r="W23"/>
  <c r="V23"/>
  <c r="Y28"/>
  <c r="X28"/>
  <c r="W28"/>
  <c r="V28"/>
  <c r="Y27"/>
  <c r="X27"/>
  <c r="W27"/>
  <c r="V27"/>
  <c r="Y22"/>
  <c r="X22"/>
  <c r="W22"/>
  <c r="V22"/>
  <c r="Y21"/>
  <c r="X21"/>
  <c r="W21"/>
  <c r="V21"/>
  <c r="P32"/>
  <c r="O32"/>
  <c r="N32"/>
  <c r="M32"/>
  <c r="P31"/>
  <c r="O31"/>
  <c r="N31"/>
  <c r="M31"/>
  <c r="P30"/>
  <c r="O30"/>
  <c r="N30"/>
  <c r="M30"/>
  <c r="P29"/>
  <c r="O29"/>
  <c r="N29"/>
  <c r="M29"/>
  <c r="P28"/>
  <c r="O28"/>
  <c r="N28"/>
  <c r="M28"/>
  <c r="P27"/>
  <c r="O27"/>
  <c r="N27"/>
  <c r="M27"/>
  <c r="P26"/>
  <c r="O26"/>
  <c r="N26"/>
  <c r="M26"/>
  <c r="P25"/>
  <c r="O25"/>
  <c r="N25"/>
  <c r="M25"/>
  <c r="P24"/>
  <c r="O24"/>
  <c r="N24"/>
  <c r="M24"/>
  <c r="P23"/>
  <c r="O23"/>
  <c r="N23"/>
  <c r="M23"/>
  <c r="P22"/>
  <c r="O22"/>
  <c r="N22"/>
  <c r="M22"/>
  <c r="P21"/>
  <c r="O21"/>
  <c r="M21"/>
  <c r="G32"/>
  <c r="F32"/>
  <c r="E32"/>
  <c r="D32"/>
  <c r="G31"/>
  <c r="F31"/>
  <c r="E31"/>
  <c r="D31"/>
  <c r="G30"/>
  <c r="F30"/>
  <c r="E30"/>
  <c r="D30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AH16"/>
  <c r="AG16"/>
  <c r="AF16"/>
  <c r="AE16"/>
  <c r="AH15"/>
  <c r="AG15"/>
  <c r="AF15"/>
  <c r="AE15"/>
  <c r="AH14"/>
  <c r="AG14"/>
  <c r="AF14"/>
  <c r="AE14"/>
  <c r="AH13"/>
  <c r="AG13"/>
  <c r="AF13"/>
  <c r="AE13"/>
  <c r="AH12"/>
  <c r="AG12"/>
  <c r="AF12"/>
  <c r="AE12"/>
  <c r="AH11"/>
  <c r="AG11"/>
  <c r="AF11"/>
  <c r="AE11"/>
  <c r="AH10"/>
  <c r="AG10"/>
  <c r="AF10"/>
  <c r="AE10"/>
  <c r="AH9"/>
  <c r="AG9"/>
  <c r="AF9"/>
  <c r="AE9"/>
  <c r="AH8"/>
  <c r="AG8"/>
  <c r="AF8"/>
  <c r="AE8"/>
  <c r="AH7"/>
  <c r="AG7"/>
  <c r="AF7"/>
  <c r="AE7"/>
  <c r="AH6"/>
  <c r="AG6"/>
  <c r="AF6"/>
  <c r="AE6"/>
  <c r="AH5"/>
  <c r="AG5"/>
  <c r="AF5"/>
  <c r="AE5"/>
  <c r="Y16"/>
  <c r="X16"/>
  <c r="W16"/>
  <c r="V16"/>
  <c r="Y15"/>
  <c r="X15"/>
  <c r="W15"/>
  <c r="V15"/>
  <c r="Y14"/>
  <c r="X14"/>
  <c r="W14"/>
  <c r="V14"/>
  <c r="Y13"/>
  <c r="X13"/>
  <c r="W13"/>
  <c r="V13"/>
  <c r="Y12"/>
  <c r="X12"/>
  <c r="W12"/>
  <c r="V12"/>
  <c r="Y10"/>
  <c r="X10"/>
  <c r="W10"/>
  <c r="V10"/>
  <c r="Y9"/>
  <c r="X9"/>
  <c r="W9"/>
  <c r="V9"/>
  <c r="Y8"/>
  <c r="X8"/>
  <c r="W8"/>
  <c r="V8"/>
  <c r="Y7"/>
  <c r="X7"/>
  <c r="W7"/>
  <c r="V7"/>
  <c r="Y6"/>
  <c r="X6"/>
  <c r="W6"/>
  <c r="V6"/>
  <c r="P16"/>
  <c r="P15"/>
  <c r="O16"/>
  <c r="O15"/>
  <c r="N16"/>
  <c r="N15"/>
  <c r="M16"/>
  <c r="M15"/>
  <c r="D6"/>
  <c r="Y5"/>
  <c r="X5"/>
  <c r="W5"/>
  <c r="V5"/>
  <c r="P14"/>
  <c r="P13"/>
  <c r="P12"/>
  <c r="P11"/>
  <c r="P10"/>
  <c r="P9"/>
  <c r="P8"/>
  <c r="P7"/>
  <c r="P6"/>
  <c r="P5"/>
  <c r="O14"/>
  <c r="O13"/>
  <c r="O12"/>
  <c r="O11"/>
  <c r="O10"/>
  <c r="O9"/>
  <c r="O8"/>
  <c r="O7"/>
  <c r="O6"/>
  <c r="O5"/>
  <c r="N14"/>
  <c r="N13"/>
  <c r="N12"/>
  <c r="N11"/>
  <c r="N10"/>
  <c r="N9"/>
  <c r="N8"/>
  <c r="N7"/>
  <c r="N6"/>
  <c r="N5"/>
  <c r="M14"/>
  <c r="M13"/>
  <c r="M12"/>
  <c r="M11"/>
  <c r="M10"/>
  <c r="M9"/>
  <c r="M8"/>
  <c r="M7"/>
  <c r="M6"/>
  <c r="M5"/>
  <c r="G16"/>
  <c r="G15"/>
  <c r="G14"/>
  <c r="G13"/>
  <c r="G12"/>
  <c r="G11"/>
  <c r="G10"/>
  <c r="G9"/>
  <c r="G8"/>
  <c r="G7"/>
  <c r="G6"/>
  <c r="G5"/>
  <c r="F14"/>
  <c r="F13"/>
  <c r="F12"/>
  <c r="F11"/>
  <c r="F10"/>
  <c r="F9"/>
  <c r="F8"/>
  <c r="F7"/>
  <c r="F6"/>
  <c r="F5"/>
  <c r="E14"/>
  <c r="E13"/>
  <c r="E12"/>
  <c r="E11"/>
  <c r="E10"/>
  <c r="E9"/>
  <c r="E8"/>
  <c r="E7"/>
  <c r="E6"/>
  <c r="E5"/>
  <c r="D14"/>
  <c r="D13"/>
  <c r="D12"/>
  <c r="D11"/>
  <c r="D10"/>
  <c r="D9"/>
  <c r="D8"/>
  <c r="D7"/>
  <c r="D5"/>
  <c r="Y11"/>
  <c r="X11"/>
  <c r="W11"/>
  <c r="V11"/>
  <c r="B17" i="1"/>
  <c r="B16"/>
  <c r="B15"/>
  <c r="B14"/>
  <c r="B13"/>
  <c r="B12"/>
  <c r="B11"/>
  <c r="B10"/>
  <c r="B9"/>
  <c r="B8"/>
  <c r="B7"/>
  <c r="B6"/>
  <c r="AT115" i="4"/>
  <c r="AS115"/>
  <c r="AH115"/>
  <c r="AG115"/>
  <c r="V115"/>
  <c r="U115"/>
  <c r="J115"/>
  <c r="I115"/>
  <c r="AT114"/>
  <c r="AS114"/>
  <c r="AH114"/>
  <c r="AG114"/>
  <c r="V114"/>
  <c r="U114"/>
  <c r="J114"/>
  <c r="I114"/>
  <c r="AT113"/>
  <c r="AS113"/>
  <c r="AH113"/>
  <c r="AG113"/>
  <c r="V113"/>
  <c r="U113"/>
  <c r="J113"/>
  <c r="I113"/>
  <c r="AT112"/>
  <c r="AS112"/>
  <c r="AH112"/>
  <c r="V112"/>
  <c r="U112"/>
  <c r="J112"/>
  <c r="I112"/>
  <c r="AT111"/>
  <c r="AS111"/>
  <c r="AH111"/>
  <c r="AG111"/>
  <c r="V111"/>
  <c r="U111"/>
  <c r="J111"/>
  <c r="I111"/>
  <c r="AT110"/>
  <c r="AS110"/>
  <c r="AH110"/>
  <c r="AG110"/>
  <c r="V110"/>
  <c r="U110"/>
  <c r="J110"/>
  <c r="I110"/>
  <c r="AT109"/>
  <c r="AS109"/>
  <c r="AH109"/>
  <c r="AG109"/>
  <c r="V109"/>
  <c r="U109"/>
  <c r="J109"/>
  <c r="I109"/>
  <c r="AT108"/>
  <c r="AS108"/>
  <c r="AH108"/>
  <c r="AG108"/>
  <c r="V108"/>
  <c r="U108"/>
  <c r="J108"/>
  <c r="I108"/>
  <c r="AT107"/>
  <c r="AS107"/>
  <c r="AH107"/>
  <c r="AG107"/>
  <c r="V107"/>
  <c r="U107"/>
  <c r="J107"/>
  <c r="I107"/>
  <c r="AT106"/>
  <c r="AS106"/>
  <c r="AH106"/>
  <c r="AG106"/>
  <c r="V106"/>
  <c r="J106"/>
  <c r="I106"/>
  <c r="AT105"/>
  <c r="AS105"/>
  <c r="AH105"/>
  <c r="AG105"/>
  <c r="V105"/>
  <c r="U105"/>
  <c r="J105"/>
  <c r="I105"/>
  <c r="AT104"/>
  <c r="AS104"/>
  <c r="AH104"/>
  <c r="AG104"/>
  <c r="V104"/>
  <c r="U104"/>
  <c r="J104"/>
  <c r="I104"/>
  <c r="AT103"/>
  <c r="AS103"/>
  <c r="AH103"/>
  <c r="AG103"/>
  <c r="V103"/>
  <c r="U103"/>
  <c r="J103"/>
  <c r="AT102"/>
  <c r="AS102"/>
  <c r="AH102"/>
  <c r="AG102"/>
  <c r="V102"/>
  <c r="U102"/>
  <c r="J102"/>
  <c r="I102"/>
  <c r="AT101"/>
  <c r="AS101"/>
  <c r="AH101"/>
  <c r="AG101"/>
  <c r="V101"/>
  <c r="U101"/>
  <c r="J101"/>
  <c r="I101"/>
  <c r="AT100"/>
  <c r="AS100"/>
  <c r="AH100"/>
  <c r="AG100"/>
  <c r="V100"/>
  <c r="U100"/>
  <c r="J100"/>
  <c r="I100"/>
  <c r="AT99"/>
  <c r="AS99"/>
  <c r="AH99"/>
  <c r="AG99"/>
  <c r="V99"/>
  <c r="U99"/>
  <c r="J99"/>
  <c r="I99"/>
  <c r="AT98"/>
  <c r="AS98"/>
  <c r="AH98"/>
  <c r="AG98"/>
  <c r="V98"/>
  <c r="U98"/>
  <c r="J98"/>
  <c r="I98"/>
  <c r="AT97"/>
  <c r="AS97"/>
  <c r="AH97"/>
  <c r="AG97"/>
  <c r="V97"/>
  <c r="U97"/>
  <c r="J97"/>
  <c r="I97"/>
  <c r="AT96"/>
  <c r="AS96"/>
  <c r="AH96"/>
  <c r="AG96"/>
  <c r="V96"/>
  <c r="U96"/>
  <c r="J96"/>
  <c r="I96"/>
  <c r="AT95"/>
  <c r="AS95"/>
  <c r="AH95"/>
  <c r="AG95"/>
  <c r="V95"/>
  <c r="U95"/>
  <c r="J95"/>
  <c r="I95"/>
  <c r="AT94"/>
  <c r="AS94"/>
  <c r="AH94"/>
  <c r="AG94"/>
  <c r="V94"/>
  <c r="J94"/>
  <c r="I94"/>
  <c r="AT93"/>
  <c r="AS93"/>
  <c r="AH93"/>
  <c r="AG93"/>
  <c r="V93"/>
  <c r="U93"/>
  <c r="J93"/>
  <c r="I93"/>
  <c r="AT92"/>
  <c r="AS92"/>
  <c r="AH92"/>
  <c r="AG92"/>
  <c r="V92"/>
  <c r="U92"/>
  <c r="J92"/>
  <c r="I92"/>
  <c r="AT91"/>
  <c r="AS91"/>
  <c r="AH91"/>
  <c r="AG91"/>
  <c r="V91"/>
  <c r="U91"/>
  <c r="J91"/>
  <c r="I91"/>
  <c r="AT90"/>
  <c r="AS90"/>
  <c r="AH90"/>
  <c r="AG90"/>
  <c r="V90"/>
  <c r="U90"/>
  <c r="J90"/>
  <c r="I90"/>
  <c r="AT89"/>
  <c r="AS89"/>
  <c r="AH89"/>
  <c r="AG89"/>
  <c r="V89"/>
  <c r="U89"/>
  <c r="J89"/>
  <c r="I89"/>
  <c r="AT88"/>
  <c r="AS88"/>
  <c r="AH88"/>
  <c r="AG88"/>
  <c r="V88"/>
  <c r="U88"/>
  <c r="J88"/>
  <c r="I88"/>
  <c r="AT87"/>
  <c r="AS87"/>
  <c r="AH87"/>
  <c r="AG87"/>
  <c r="V87"/>
  <c r="U87"/>
  <c r="J87"/>
  <c r="I87"/>
  <c r="AT86"/>
  <c r="AS86"/>
  <c r="AH86"/>
  <c r="AG86"/>
  <c r="V86"/>
  <c r="U86"/>
  <c r="J86"/>
  <c r="I86"/>
  <c r="AT85"/>
  <c r="AS85"/>
  <c r="AH85"/>
  <c r="AG85"/>
  <c r="V85"/>
  <c r="U85"/>
  <c r="J85"/>
  <c r="I85"/>
  <c r="AT84"/>
  <c r="AS84"/>
  <c r="AH84"/>
  <c r="AG84"/>
  <c r="V84"/>
  <c r="U84"/>
  <c r="J84"/>
  <c r="I84"/>
  <c r="J116"/>
  <c r="U116"/>
  <c r="AS116"/>
  <c r="AT116"/>
  <c r="V116"/>
  <c r="AH116"/>
  <c r="AG116"/>
  <c r="I116"/>
  <c r="AT76"/>
  <c r="AS76"/>
  <c r="AH76"/>
  <c r="AG76"/>
  <c r="V76"/>
  <c r="U76"/>
  <c r="J76"/>
  <c r="I76"/>
  <c r="AT75"/>
  <c r="AS75"/>
  <c r="AH75"/>
  <c r="AG75"/>
  <c r="V75"/>
  <c r="U75"/>
  <c r="J75"/>
  <c r="I75"/>
  <c r="AT74"/>
  <c r="AS74"/>
  <c r="AH74"/>
  <c r="AG74"/>
  <c r="V74"/>
  <c r="U74"/>
  <c r="J74"/>
  <c r="I74"/>
  <c r="AT73"/>
  <c r="AS73"/>
  <c r="AH73"/>
  <c r="V73"/>
  <c r="U73"/>
  <c r="J73"/>
  <c r="I73"/>
  <c r="AT72"/>
  <c r="AS72"/>
  <c r="AH72"/>
  <c r="AG72"/>
  <c r="V72"/>
  <c r="U72"/>
  <c r="J72"/>
  <c r="I72"/>
  <c r="AT71"/>
  <c r="AS71"/>
  <c r="AH71"/>
  <c r="AG71"/>
  <c r="V71"/>
  <c r="U71"/>
  <c r="J71"/>
  <c r="I71"/>
  <c r="AT70"/>
  <c r="AS70"/>
  <c r="AH70"/>
  <c r="AG70"/>
  <c r="V70"/>
  <c r="U70"/>
  <c r="J70"/>
  <c r="I70"/>
  <c r="AT69"/>
  <c r="AS69"/>
  <c r="AH69"/>
  <c r="AG69"/>
  <c r="V69"/>
  <c r="U69"/>
  <c r="J69"/>
  <c r="I69"/>
  <c r="AT68"/>
  <c r="AS68"/>
  <c r="AH68"/>
  <c r="AG68"/>
  <c r="V68"/>
  <c r="U68"/>
  <c r="J68"/>
  <c r="I68"/>
  <c r="AT67"/>
  <c r="AS67"/>
  <c r="AH67"/>
  <c r="AG67"/>
  <c r="V67"/>
  <c r="U67"/>
  <c r="J67"/>
  <c r="I67"/>
  <c r="AT66"/>
  <c r="AS66"/>
  <c r="AH66"/>
  <c r="AG66"/>
  <c r="V66"/>
  <c r="U66"/>
  <c r="J66"/>
  <c r="I66"/>
  <c r="AT65"/>
  <c r="AS65"/>
  <c r="AH65"/>
  <c r="AG65"/>
  <c r="V65"/>
  <c r="U65"/>
  <c r="J65"/>
  <c r="I65"/>
  <c r="AT64"/>
  <c r="AS64"/>
  <c r="AH64"/>
  <c r="AG64"/>
  <c r="V64"/>
  <c r="U64"/>
  <c r="J64"/>
  <c r="I64"/>
  <c r="AT63"/>
  <c r="AS63"/>
  <c r="AH63"/>
  <c r="AG63"/>
  <c r="V63"/>
  <c r="U63"/>
  <c r="J63"/>
  <c r="I63"/>
  <c r="AT62"/>
  <c r="AS62"/>
  <c r="AH62"/>
  <c r="AG62"/>
  <c r="V62"/>
  <c r="U62"/>
  <c r="J62"/>
  <c r="I62"/>
  <c r="AT61"/>
  <c r="AS61"/>
  <c r="AH61"/>
  <c r="AG61"/>
  <c r="V61"/>
  <c r="U61"/>
  <c r="J61"/>
  <c r="I61"/>
  <c r="AT60"/>
  <c r="AS60"/>
  <c r="AH60"/>
  <c r="AG60"/>
  <c r="V60"/>
  <c r="U60"/>
  <c r="J60"/>
  <c r="I60"/>
  <c r="AT59"/>
  <c r="AS59"/>
  <c r="AH59"/>
  <c r="AG59"/>
  <c r="V59"/>
  <c r="U59"/>
  <c r="J59"/>
  <c r="I59"/>
  <c r="AT58"/>
  <c r="AS58"/>
  <c r="AH58"/>
  <c r="AG58"/>
  <c r="V58"/>
  <c r="U58"/>
  <c r="J58"/>
  <c r="I58"/>
  <c r="AT57"/>
  <c r="AS57"/>
  <c r="AH57"/>
  <c r="AG57"/>
  <c r="V57"/>
  <c r="U57"/>
  <c r="J57"/>
  <c r="I57"/>
  <c r="AT56"/>
  <c r="AS56"/>
  <c r="AH56"/>
  <c r="AG56"/>
  <c r="V56"/>
  <c r="U56"/>
  <c r="J56"/>
  <c r="I56"/>
  <c r="AT55"/>
  <c r="AS55"/>
  <c r="AH55"/>
  <c r="AG55"/>
  <c r="V55"/>
  <c r="U55"/>
  <c r="J55"/>
  <c r="I55"/>
  <c r="AT54"/>
  <c r="AS54"/>
  <c r="AH54"/>
  <c r="AG54"/>
  <c r="V54"/>
  <c r="U54"/>
  <c r="J54"/>
  <c r="I54"/>
  <c r="AT53"/>
  <c r="AS53"/>
  <c r="AH53"/>
  <c r="AG53"/>
  <c r="V53"/>
  <c r="U53"/>
  <c r="J53"/>
  <c r="I53"/>
  <c r="AT52"/>
  <c r="AS52"/>
  <c r="AH52"/>
  <c r="AG52"/>
  <c r="V52"/>
  <c r="U52"/>
  <c r="J52"/>
  <c r="I52"/>
  <c r="AT51"/>
  <c r="AS51"/>
  <c r="AH51"/>
  <c r="AG51"/>
  <c r="V51"/>
  <c r="U51"/>
  <c r="J51"/>
  <c r="I51"/>
  <c r="AT50"/>
  <c r="AS50"/>
  <c r="AH50"/>
  <c r="AG50"/>
  <c r="V50"/>
  <c r="U50"/>
  <c r="J50"/>
  <c r="I50"/>
  <c r="AT49"/>
  <c r="AS49"/>
  <c r="AH49"/>
  <c r="AG49"/>
  <c r="V49"/>
  <c r="U49"/>
  <c r="J49"/>
  <c r="I49"/>
  <c r="AT48"/>
  <c r="AS48"/>
  <c r="AH48"/>
  <c r="AG48"/>
  <c r="V48"/>
  <c r="U48"/>
  <c r="J48"/>
  <c r="I48"/>
  <c r="AT47"/>
  <c r="AS47"/>
  <c r="AH47"/>
  <c r="AG47"/>
  <c r="V47"/>
  <c r="U47"/>
  <c r="J47"/>
  <c r="I47"/>
  <c r="AT46"/>
  <c r="AS46"/>
  <c r="AH46"/>
  <c r="AG46"/>
  <c r="V46"/>
  <c r="U46"/>
  <c r="J46"/>
  <c r="I46"/>
  <c r="AT45"/>
  <c r="AS45"/>
  <c r="AH45"/>
  <c r="AG45"/>
  <c r="V45"/>
  <c r="U45"/>
  <c r="J45"/>
  <c r="I45"/>
  <c r="AT37"/>
  <c r="AT36"/>
  <c r="AT35"/>
  <c r="AT34"/>
  <c r="AT33"/>
  <c r="AT32"/>
  <c r="AT31"/>
  <c r="AT30"/>
  <c r="AT29"/>
  <c r="AT28"/>
  <c r="AT27"/>
  <c r="AT26"/>
  <c r="AT25"/>
  <c r="AT24"/>
  <c r="AT23"/>
  <c r="AT22"/>
  <c r="AT21"/>
  <c r="AT20"/>
  <c r="AT19"/>
  <c r="AT18"/>
  <c r="AT17"/>
  <c r="AT16"/>
  <c r="AT15"/>
  <c r="AT14"/>
  <c r="AT13"/>
  <c r="AT12"/>
  <c r="AT11"/>
  <c r="AT10"/>
  <c r="AT9"/>
  <c r="AT8"/>
  <c r="AT7"/>
  <c r="AT6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6"/>
  <c r="V37"/>
  <c r="V36"/>
  <c r="V35"/>
  <c r="V34"/>
  <c r="V33"/>
  <c r="V32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6"/>
  <c r="J77"/>
  <c r="U117"/>
  <c r="T151" i="1"/>
  <c r="I117" i="4"/>
  <c r="E151" i="1"/>
  <c r="U77" i="4"/>
  <c r="AH38"/>
  <c r="AG38"/>
  <c r="V38"/>
  <c r="AT38"/>
  <c r="J38"/>
  <c r="AS38"/>
  <c r="AS117"/>
  <c r="AA151" i="1"/>
  <c r="AG117" i="4"/>
  <c r="L151" i="1"/>
  <c r="AS77" i="4"/>
  <c r="AT77"/>
  <c r="AG77"/>
  <c r="AH77"/>
  <c r="V77"/>
  <c r="I77"/>
  <c r="U37"/>
  <c r="U36"/>
  <c r="U35"/>
  <c r="U34"/>
  <c r="U33"/>
  <c r="U32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7"/>
  <c r="U6"/>
  <c r="I29"/>
  <c r="I13"/>
  <c r="I7"/>
  <c r="I8"/>
  <c r="I9"/>
  <c r="I10"/>
  <c r="I11"/>
  <c r="I12"/>
  <c r="I14"/>
  <c r="I15"/>
  <c r="I16"/>
  <c r="I17"/>
  <c r="I18"/>
  <c r="I19"/>
  <c r="I20"/>
  <c r="I21"/>
  <c r="I22"/>
  <c r="I23"/>
  <c r="I24"/>
  <c r="I25"/>
  <c r="I26"/>
  <c r="I27"/>
  <c r="I28"/>
  <c r="I30"/>
  <c r="I31"/>
  <c r="I32"/>
  <c r="I33"/>
  <c r="I34"/>
  <c r="I35"/>
  <c r="I36"/>
  <c r="I37"/>
  <c r="I6"/>
  <c r="I78"/>
  <c r="E150" i="1"/>
  <c r="U78" i="4"/>
  <c r="T150" i="1"/>
  <c r="AG39" i="4"/>
  <c r="L149" i="1"/>
  <c r="I38" i="4"/>
  <c r="I39"/>
  <c r="E149" i="1"/>
  <c r="AS39" i="4"/>
  <c r="AA149" i="1"/>
  <c r="U38" i="4"/>
  <c r="U39"/>
  <c r="T149" i="1"/>
  <c r="AS78" i="4"/>
  <c r="AA150" i="1"/>
  <c r="AG78" i="4"/>
  <c r="L150" i="1"/>
  <c r="G154"/>
  <c r="AH100"/>
  <c r="AK144"/>
  <c r="AK140"/>
  <c r="AK136"/>
  <c r="AK132"/>
  <c r="AK128"/>
  <c r="AK124"/>
  <c r="AK120"/>
  <c r="AK116"/>
  <c r="AK112"/>
  <c r="AK108"/>
  <c r="AK104"/>
  <c r="AK100"/>
  <c r="AK96"/>
  <c r="AK92"/>
  <c r="AK88"/>
  <c r="AK84"/>
  <c r="AK80"/>
  <c r="AK76"/>
  <c r="AK72"/>
  <c r="AK68"/>
  <c r="AK64"/>
  <c r="AK60"/>
  <c r="AK56"/>
  <c r="AK52"/>
  <c r="AK48"/>
  <c r="AK44"/>
  <c r="AK40"/>
  <c r="AK36"/>
  <c r="AK32"/>
  <c r="AK28"/>
  <c r="AK24"/>
  <c r="AK20"/>
  <c r="AJ144"/>
  <c r="AJ140"/>
  <c r="AJ136"/>
  <c r="AJ132"/>
  <c r="AJ128"/>
  <c r="AJ124"/>
  <c r="AJ120"/>
  <c r="AJ116"/>
  <c r="AJ112"/>
  <c r="AJ108"/>
  <c r="AJ104"/>
  <c r="AJ100"/>
  <c r="AJ96"/>
  <c r="AJ92"/>
  <c r="AJ88"/>
  <c r="AJ84"/>
  <c r="AJ80"/>
  <c r="AJ76"/>
  <c r="AJ72"/>
  <c r="AJ68"/>
  <c r="AJ64"/>
  <c r="AJ60"/>
  <c r="AJ56"/>
  <c r="AJ52"/>
  <c r="AJ48"/>
  <c r="AJ44"/>
  <c r="AJ40"/>
  <c r="AJ36"/>
  <c r="AJ32"/>
  <c r="AJ28"/>
  <c r="AJ24"/>
  <c r="AJ20"/>
  <c r="T153"/>
  <c r="G153"/>
  <c r="AD6"/>
  <c r="G155"/>
  <c r="AD14"/>
  <c r="T155"/>
  <c r="T154"/>
  <c r="AD10"/>
  <c r="AH144"/>
  <c r="AH140"/>
  <c r="AL140"/>
  <c r="AM140"/>
  <c r="AN140"/>
  <c r="AH136"/>
  <c r="AL136"/>
  <c r="AM136"/>
  <c r="AN136"/>
  <c r="AH132"/>
  <c r="AL132"/>
  <c r="AM132"/>
  <c r="AN132"/>
  <c r="AH128"/>
  <c r="AL128"/>
  <c r="AM128"/>
  <c r="AN128"/>
  <c r="AH124"/>
  <c r="AL124"/>
  <c r="AM124"/>
  <c r="AN124"/>
  <c r="AH120"/>
  <c r="AL120"/>
  <c r="AM120"/>
  <c r="AN120"/>
  <c r="AH116"/>
  <c r="AL116"/>
  <c r="AM116"/>
  <c r="AN116"/>
  <c r="AH112"/>
  <c r="AL112"/>
  <c r="AM112"/>
  <c r="AN112"/>
  <c r="AH108"/>
  <c r="AL108"/>
  <c r="AM108"/>
  <c r="AN108"/>
  <c r="AH104"/>
  <c r="AL104"/>
  <c r="AM104"/>
  <c r="AN104"/>
  <c r="AL100"/>
  <c r="AM100"/>
  <c r="AN100"/>
  <c r="AH96"/>
  <c r="AL96"/>
  <c r="AM96"/>
  <c r="AN96"/>
  <c r="AH92"/>
  <c r="AL92"/>
  <c r="AM92"/>
  <c r="AN92"/>
  <c r="AH88"/>
  <c r="AL88"/>
  <c r="AM88"/>
  <c r="AN88"/>
  <c r="AH84"/>
  <c r="AL84"/>
  <c r="AM84"/>
  <c r="AN84"/>
  <c r="AH80"/>
  <c r="AL80"/>
  <c r="AM80"/>
  <c r="AN80"/>
  <c r="AH76"/>
  <c r="AL76"/>
  <c r="AM76"/>
  <c r="AN76"/>
  <c r="AH72"/>
  <c r="AL72"/>
  <c r="AM72"/>
  <c r="AN72"/>
  <c r="AH68"/>
  <c r="AL68"/>
  <c r="AM68"/>
  <c r="AN68"/>
  <c r="AH64"/>
  <c r="AL64"/>
  <c r="AM64"/>
  <c r="AN64"/>
  <c r="AH60"/>
  <c r="AL60"/>
  <c r="AM60"/>
  <c r="AN60"/>
  <c r="AH56"/>
  <c r="AL56"/>
  <c r="AM56"/>
  <c r="AN56"/>
  <c r="AH52"/>
  <c r="AL52"/>
  <c r="AM52"/>
  <c r="AN52"/>
  <c r="AH48"/>
  <c r="AL48"/>
  <c r="AM48"/>
  <c r="AN48"/>
  <c r="AH44"/>
  <c r="AL44"/>
  <c r="AM44"/>
  <c r="AN44"/>
  <c r="AH40"/>
  <c r="AL40"/>
  <c r="AM40"/>
  <c r="AN40"/>
  <c r="AH36"/>
  <c r="AL36"/>
  <c r="AM36"/>
  <c r="AN36"/>
  <c r="AH32"/>
  <c r="AL32"/>
  <c r="AM32"/>
  <c r="AN32"/>
  <c r="AH28"/>
  <c r="AL28"/>
  <c r="AM28"/>
  <c r="AN28"/>
  <c r="AH24"/>
  <c r="AL24"/>
  <c r="AM24"/>
  <c r="AN24"/>
  <c r="AH20"/>
  <c r="AL20"/>
  <c r="AM20"/>
  <c r="AN20"/>
  <c r="X116" i="3"/>
  <c r="Z127"/>
  <c r="K114" i="4"/>
  <c r="K75"/>
  <c r="K36"/>
  <c r="AU114"/>
  <c r="AU75"/>
  <c r="AU36"/>
  <c r="W36"/>
  <c r="AI114"/>
  <c r="AI75"/>
  <c r="AI36"/>
  <c r="W114"/>
  <c r="W75"/>
  <c r="AG100" i="3"/>
  <c r="AI107"/>
  <c r="AU111" i="4"/>
  <c r="AU72"/>
  <c r="AU33"/>
  <c r="AI111"/>
  <c r="AI72"/>
  <c r="AI33"/>
  <c r="W111"/>
  <c r="W72"/>
  <c r="W33"/>
  <c r="K111"/>
  <c r="K72"/>
  <c r="K33"/>
  <c r="F116" i="3"/>
  <c r="H123"/>
  <c r="AI112" i="4"/>
  <c r="AI73"/>
  <c r="AI34"/>
  <c r="AU112"/>
  <c r="W112"/>
  <c r="W73"/>
  <c r="W34"/>
  <c r="AU73"/>
  <c r="AU34"/>
  <c r="K112"/>
  <c r="K73"/>
  <c r="K34"/>
  <c r="O116" i="3"/>
  <c r="Q128"/>
  <c r="W113" i="4"/>
  <c r="W74"/>
  <c r="W35"/>
  <c r="K113"/>
  <c r="K74"/>
  <c r="K35"/>
  <c r="AI113"/>
  <c r="AI74"/>
  <c r="AU113"/>
  <c r="AU74"/>
  <c r="AU35"/>
  <c r="AI35"/>
  <c r="X68" i="3"/>
  <c r="Z74"/>
  <c r="AU102" i="4"/>
  <c r="W102"/>
  <c r="AU63"/>
  <c r="W63"/>
  <c r="AU24"/>
  <c r="W24"/>
  <c r="AI102"/>
  <c r="K102"/>
  <c r="AI63"/>
  <c r="K63"/>
  <c r="AI24"/>
  <c r="K24"/>
  <c r="X84" i="3"/>
  <c r="AU106" i="4"/>
  <c r="W106"/>
  <c r="AU67"/>
  <c r="W67"/>
  <c r="AU28"/>
  <c r="W28"/>
  <c r="AI106"/>
  <c r="K106"/>
  <c r="AI67"/>
  <c r="K67"/>
  <c r="AI28"/>
  <c r="K28"/>
  <c r="X100" i="3"/>
  <c r="Z102"/>
  <c r="AU110" i="4"/>
  <c r="W110"/>
  <c r="AU71"/>
  <c r="W71"/>
  <c r="AU32"/>
  <c r="W32"/>
  <c r="AI110"/>
  <c r="K110"/>
  <c r="AI71"/>
  <c r="K71"/>
  <c r="AI32"/>
  <c r="K32"/>
  <c r="AG68" i="3"/>
  <c r="AI75"/>
  <c r="AJ75"/>
  <c r="X25" i="4"/>
  <c r="AU103"/>
  <c r="W103"/>
  <c r="AU64"/>
  <c r="W64"/>
  <c r="AU25"/>
  <c r="W25"/>
  <c r="AI103"/>
  <c r="K103"/>
  <c r="AI64"/>
  <c r="K64"/>
  <c r="AI25"/>
  <c r="K25"/>
  <c r="AG84" i="3"/>
  <c r="AI91"/>
  <c r="AJ91"/>
  <c r="X29" i="4"/>
  <c r="AU107"/>
  <c r="W107"/>
  <c r="AU68"/>
  <c r="W68"/>
  <c r="AU29"/>
  <c r="W29"/>
  <c r="AI107"/>
  <c r="K107"/>
  <c r="AI68"/>
  <c r="K68"/>
  <c r="AI29"/>
  <c r="K29"/>
  <c r="F84" i="3"/>
  <c r="H91"/>
  <c r="I91"/>
  <c r="X26" i="4"/>
  <c r="AI104"/>
  <c r="K104"/>
  <c r="AI65"/>
  <c r="K65"/>
  <c r="AI26"/>
  <c r="K26"/>
  <c r="AU104"/>
  <c r="W104"/>
  <c r="AU65"/>
  <c r="W65"/>
  <c r="AU26"/>
  <c r="W26"/>
  <c r="F100" i="3"/>
  <c r="H102"/>
  <c r="AI108" i="4"/>
  <c r="K108"/>
  <c r="AI69"/>
  <c r="K69"/>
  <c r="AI30"/>
  <c r="K30"/>
  <c r="AU108"/>
  <c r="W108"/>
  <c r="AU69"/>
  <c r="W69"/>
  <c r="AU30"/>
  <c r="W30"/>
  <c r="O84" i="3"/>
  <c r="Q86"/>
  <c r="AI105" i="4"/>
  <c r="K105"/>
  <c r="AI66"/>
  <c r="K66"/>
  <c r="AI27"/>
  <c r="K27"/>
  <c r="AU105"/>
  <c r="W105"/>
  <c r="AU66"/>
  <c r="W66"/>
  <c r="AU27"/>
  <c r="W27"/>
  <c r="O100" i="3"/>
  <c r="Q106"/>
  <c r="AI109" i="4"/>
  <c r="K109"/>
  <c r="AI70"/>
  <c r="K70"/>
  <c r="AI31"/>
  <c r="K31"/>
  <c r="AU109"/>
  <c r="W109"/>
  <c r="AU70"/>
  <c r="W70"/>
  <c r="AU31"/>
  <c r="W31"/>
  <c r="O68" i="3"/>
  <c r="Q70"/>
  <c r="W101" i="4"/>
  <c r="W62"/>
  <c r="W23"/>
  <c r="AI101"/>
  <c r="AI62"/>
  <c r="AI23"/>
  <c r="AU101"/>
  <c r="AU62"/>
  <c r="AU23"/>
  <c r="K101"/>
  <c r="K62"/>
  <c r="K23"/>
  <c r="F68" i="3"/>
  <c r="H80"/>
  <c r="I80"/>
  <c r="AV100" i="4"/>
  <c r="AU100"/>
  <c r="AI100"/>
  <c r="W100"/>
  <c r="K100"/>
  <c r="AU61"/>
  <c r="AI61"/>
  <c r="W61"/>
  <c r="K61"/>
  <c r="AU22"/>
  <c r="AI22"/>
  <c r="W22"/>
  <c r="K22"/>
  <c r="AG52" i="3"/>
  <c r="AI54"/>
  <c r="AU99" i="4"/>
  <c r="AU60"/>
  <c r="AU21"/>
  <c r="AI99"/>
  <c r="AI60"/>
  <c r="AI21"/>
  <c r="W99"/>
  <c r="W60"/>
  <c r="W21"/>
  <c r="K99"/>
  <c r="K60"/>
  <c r="K21"/>
  <c r="X52" i="3"/>
  <c r="Z64"/>
  <c r="AU98" i="4"/>
  <c r="W98"/>
  <c r="AU59"/>
  <c r="W59"/>
  <c r="AU20"/>
  <c r="W20"/>
  <c r="AI98"/>
  <c r="K98"/>
  <c r="AI59"/>
  <c r="K59"/>
  <c r="AI20"/>
  <c r="K20"/>
  <c r="O52" i="3"/>
  <c r="W97" i="4"/>
  <c r="W58"/>
  <c r="W19"/>
  <c r="AI97"/>
  <c r="AI58"/>
  <c r="AI19"/>
  <c r="AU97"/>
  <c r="AU58"/>
  <c r="AU19"/>
  <c r="K97"/>
  <c r="K58"/>
  <c r="K19"/>
  <c r="F52" i="3"/>
  <c r="H54"/>
  <c r="AU96" i="4"/>
  <c r="AI96"/>
  <c r="W96"/>
  <c r="K96"/>
  <c r="AU57"/>
  <c r="AI57"/>
  <c r="W57"/>
  <c r="K57"/>
  <c r="AU18"/>
  <c r="AI18"/>
  <c r="W18"/>
  <c r="K18"/>
  <c r="AG36" i="3"/>
  <c r="AI38"/>
  <c r="AU95" i="4"/>
  <c r="AU56"/>
  <c r="AU17"/>
  <c r="AI95"/>
  <c r="AI56"/>
  <c r="AI17"/>
  <c r="W95"/>
  <c r="W56"/>
  <c r="W17"/>
  <c r="K95"/>
  <c r="K56"/>
  <c r="K17"/>
  <c r="X36" i="3"/>
  <c r="Z46"/>
  <c r="AU94" i="4"/>
  <c r="W94"/>
  <c r="AU55"/>
  <c r="W55"/>
  <c r="AU16"/>
  <c r="W16"/>
  <c r="AI94"/>
  <c r="K94"/>
  <c r="AI55"/>
  <c r="K55"/>
  <c r="AI16"/>
  <c r="K16"/>
  <c r="O36" i="3"/>
  <c r="Q41"/>
  <c r="W93" i="4"/>
  <c r="W54"/>
  <c r="W15"/>
  <c r="AI93"/>
  <c r="AI54"/>
  <c r="AI15"/>
  <c r="AU93"/>
  <c r="AU54"/>
  <c r="AU15"/>
  <c r="K93"/>
  <c r="K54"/>
  <c r="K15"/>
  <c r="F36" i="3"/>
  <c r="H42"/>
  <c r="AU92" i="4"/>
  <c r="AI92"/>
  <c r="W92"/>
  <c r="K92"/>
  <c r="AU53"/>
  <c r="AI53"/>
  <c r="W53"/>
  <c r="K53"/>
  <c r="AU14"/>
  <c r="AI14"/>
  <c r="W14"/>
  <c r="K14"/>
  <c r="AG20" i="3"/>
  <c r="AI22"/>
  <c r="AU91" i="4"/>
  <c r="AU52"/>
  <c r="AU13"/>
  <c r="AI91"/>
  <c r="AI52"/>
  <c r="AI13"/>
  <c r="W91"/>
  <c r="W52"/>
  <c r="W13"/>
  <c r="K91"/>
  <c r="K52"/>
  <c r="K13"/>
  <c r="X20" i="3"/>
  <c r="Z32"/>
  <c r="AA32"/>
  <c r="AV90" i="4"/>
  <c r="AU90"/>
  <c r="W90"/>
  <c r="AU51"/>
  <c r="W51"/>
  <c r="AU12"/>
  <c r="W12"/>
  <c r="AI90"/>
  <c r="K90"/>
  <c r="AI51"/>
  <c r="K51"/>
  <c r="AI12"/>
  <c r="K12"/>
  <c r="O20" i="3"/>
  <c r="Q26"/>
  <c r="W89" i="4"/>
  <c r="W50"/>
  <c r="W11"/>
  <c r="AI89"/>
  <c r="AI50"/>
  <c r="AI11"/>
  <c r="AU89"/>
  <c r="AU50"/>
  <c r="AU11"/>
  <c r="K89"/>
  <c r="K50"/>
  <c r="K11"/>
  <c r="F20" i="3"/>
  <c r="H21"/>
  <c r="AU88" i="4"/>
  <c r="AI88"/>
  <c r="W88"/>
  <c r="K88"/>
  <c r="AU49"/>
  <c r="AI49"/>
  <c r="W49"/>
  <c r="K49"/>
  <c r="AU10"/>
  <c r="AI10"/>
  <c r="W10"/>
  <c r="K10"/>
  <c r="AG4" i="3"/>
  <c r="AI16"/>
  <c r="AJ16"/>
  <c r="AV87" i="4"/>
  <c r="AU87"/>
  <c r="AU48"/>
  <c r="AU9"/>
  <c r="K87"/>
  <c r="AI87"/>
  <c r="AI48"/>
  <c r="AI9"/>
  <c r="K9"/>
  <c r="W87"/>
  <c r="W48"/>
  <c r="W9"/>
  <c r="K48"/>
  <c r="X4" i="3"/>
  <c r="Z12"/>
  <c r="AA12"/>
  <c r="AV8" i="4"/>
  <c r="AU86"/>
  <c r="W86"/>
  <c r="AU47"/>
  <c r="W47"/>
  <c r="AU8"/>
  <c r="W8"/>
  <c r="AI86"/>
  <c r="K86"/>
  <c r="AI47"/>
  <c r="K47"/>
  <c r="AI8"/>
  <c r="K8"/>
  <c r="W85"/>
  <c r="W46"/>
  <c r="W7"/>
  <c r="AI85"/>
  <c r="AI46"/>
  <c r="AI7"/>
  <c r="AU85"/>
  <c r="AU46"/>
  <c r="AU7"/>
  <c r="K85"/>
  <c r="K46"/>
  <c r="K7"/>
  <c r="O4" i="3"/>
  <c r="Q13"/>
  <c r="R13"/>
  <c r="X46" i="4"/>
  <c r="F4" i="3"/>
  <c r="H5"/>
  <c r="L6" i="4"/>
  <c r="AU84"/>
  <c r="AI84"/>
  <c r="W84"/>
  <c r="K84"/>
  <c r="AU45"/>
  <c r="AI45"/>
  <c r="W45"/>
  <c r="K45"/>
  <c r="AU6"/>
  <c r="AI6"/>
  <c r="W6"/>
  <c r="K6"/>
  <c r="Z86" i="3"/>
  <c r="Z91"/>
  <c r="AA91"/>
  <c r="X28" i="4"/>
  <c r="Z96" i="3"/>
  <c r="AA96"/>
  <c r="AV106" i="4"/>
  <c r="Z90" i="3"/>
  <c r="Z95"/>
  <c r="AA95"/>
  <c r="X106" i="4"/>
  <c r="Z89" i="3"/>
  <c r="Z94"/>
  <c r="AA94"/>
  <c r="AV67" i="4"/>
  <c r="Z88" i="3"/>
  <c r="Z93"/>
  <c r="AA93"/>
  <c r="X67" i="4"/>
  <c r="Z87" i="3"/>
  <c r="Z92"/>
  <c r="AA92"/>
  <c r="AV28" i="4"/>
  <c r="Z85" i="3"/>
  <c r="Z122"/>
  <c r="Z120"/>
  <c r="Z118"/>
  <c r="AI112"/>
  <c r="AI110"/>
  <c r="AI108"/>
  <c r="H47"/>
  <c r="H96"/>
  <c r="I96"/>
  <c r="AV104" i="4"/>
  <c r="H94" i="3"/>
  <c r="I94"/>
  <c r="AV65" i="4"/>
  <c r="H92" i="3"/>
  <c r="I92"/>
  <c r="AV26" i="4"/>
  <c r="H112" i="3"/>
  <c r="H106"/>
  <c r="H110"/>
  <c r="H104"/>
  <c r="H108"/>
  <c r="H101"/>
  <c r="H125"/>
  <c r="Q27"/>
  <c r="R27"/>
  <c r="X11" i="4"/>
  <c r="Q32" i="3"/>
  <c r="R32"/>
  <c r="AV89" i="4"/>
  <c r="Q31" i="3"/>
  <c r="R31"/>
  <c r="X89" i="4"/>
  <c r="Q25" i="3"/>
  <c r="Q30"/>
  <c r="R30"/>
  <c r="AV50" i="4"/>
  <c r="Q24" i="3"/>
  <c r="Q29"/>
  <c r="R29"/>
  <c r="X50" i="4"/>
  <c r="Q23" i="3"/>
  <c r="Q28"/>
  <c r="R28"/>
  <c r="AV11" i="4"/>
  <c r="Q21" i="3"/>
  <c r="Q43"/>
  <c r="Q54"/>
  <c r="Q59"/>
  <c r="Q64"/>
  <c r="Q58"/>
  <c r="Q63"/>
  <c r="Q57"/>
  <c r="Q62"/>
  <c r="Q56"/>
  <c r="Q61"/>
  <c r="Q55"/>
  <c r="Q60"/>
  <c r="Q53"/>
  <c r="Q80"/>
  <c r="R80"/>
  <c r="AV101" i="4"/>
  <c r="Q74" i="3"/>
  <c r="Q79"/>
  <c r="R79"/>
  <c r="X101" i="4"/>
  <c r="Q72" i="3"/>
  <c r="Q77"/>
  <c r="R77"/>
  <c r="X62" i="4"/>
  <c r="Q71" i="3"/>
  <c r="Q69"/>
  <c r="Q110"/>
  <c r="AI48" i="1"/>
  <c r="AL144"/>
  <c r="AM144"/>
  <c r="AN144"/>
  <c r="AI92"/>
  <c r="AI28"/>
  <c r="AI96"/>
  <c r="AI32"/>
  <c r="AI112"/>
  <c r="AI72"/>
  <c r="AI20"/>
  <c r="AI24"/>
  <c r="AI44"/>
  <c r="AI64"/>
  <c r="AI88"/>
  <c r="AI108"/>
  <c r="AI128"/>
  <c r="AI136"/>
  <c r="AI56"/>
  <c r="AI76"/>
  <c r="AI120"/>
  <c r="AI140"/>
  <c r="AI40"/>
  <c r="AI60"/>
  <c r="AI80"/>
  <c r="AI104"/>
  <c r="AI124"/>
  <c r="AI144"/>
  <c r="AI36"/>
  <c r="AI52"/>
  <c r="AI68"/>
  <c r="AI84"/>
  <c r="AI100"/>
  <c r="AI116"/>
  <c r="AI132"/>
  <c r="Z124" i="3"/>
  <c r="Z126"/>
  <c r="Z128"/>
  <c r="Z117"/>
  <c r="AA117"/>
  <c r="Z119"/>
  <c r="Z121"/>
  <c r="Z123"/>
  <c r="Z125"/>
  <c r="AA125"/>
  <c r="X75" i="4"/>
  <c r="H73" i="3"/>
  <c r="Q76"/>
  <c r="R76"/>
  <c r="AV23" i="4"/>
  <c r="Q78" i="3"/>
  <c r="R78"/>
  <c r="AV62" i="4"/>
  <c r="H45" i="3"/>
  <c r="Q73"/>
  <c r="R73"/>
  <c r="Q75"/>
  <c r="R75"/>
  <c r="X23" i="4"/>
  <c r="H37" i="3"/>
  <c r="Z112"/>
  <c r="Z101"/>
  <c r="Z108"/>
  <c r="Z106"/>
  <c r="Q9"/>
  <c r="R9"/>
  <c r="Q15"/>
  <c r="R15"/>
  <c r="X85" i="4"/>
  <c r="Z40" i="3"/>
  <c r="Z42"/>
  <c r="Z37"/>
  <c r="L16" i="4"/>
  <c r="H48" i="3"/>
  <c r="H40"/>
  <c r="I40"/>
  <c r="Q22"/>
  <c r="R22"/>
  <c r="Z60"/>
  <c r="AA60"/>
  <c r="AV20" i="4"/>
  <c r="H6" i="3"/>
  <c r="AJ6" i="4"/>
  <c r="Z70" i="3"/>
  <c r="Z71"/>
  <c r="Z73"/>
  <c r="L102" i="4"/>
  <c r="Z76" i="3"/>
  <c r="AA76"/>
  <c r="AV24" i="4"/>
  <c r="Z79" i="3"/>
  <c r="AA79"/>
  <c r="X102" i="4"/>
  <c r="Z78" i="3"/>
  <c r="AA78"/>
  <c r="AV63" i="4"/>
  <c r="Z77" i="3"/>
  <c r="AA77"/>
  <c r="X63" i="4"/>
  <c r="Z69" i="3"/>
  <c r="Z72"/>
  <c r="Z80"/>
  <c r="AA80"/>
  <c r="AV102" i="4"/>
  <c r="H31" i="3"/>
  <c r="I31"/>
  <c r="X88" i="4"/>
  <c r="Q108" i="3"/>
  <c r="Q112"/>
  <c r="H77"/>
  <c r="I77"/>
  <c r="X61" i="4"/>
  <c r="H70" i="3"/>
  <c r="AJ22" i="4"/>
  <c r="Z47" i="3"/>
  <c r="Z44"/>
  <c r="Z61"/>
  <c r="Z53"/>
  <c r="AA53"/>
  <c r="Z75"/>
  <c r="AA75"/>
  <c r="X24" i="4"/>
  <c r="Z62" i="3"/>
  <c r="Z55"/>
  <c r="AA55"/>
  <c r="H121"/>
  <c r="I121"/>
  <c r="Z41"/>
  <c r="Z45"/>
  <c r="Z43"/>
  <c r="Q12"/>
  <c r="R12"/>
  <c r="AV7" i="4"/>
  <c r="H127" i="3"/>
  <c r="H119"/>
  <c r="Z58"/>
  <c r="AJ98" i="4"/>
  <c r="Z56" i="3"/>
  <c r="AA56"/>
  <c r="Q11"/>
  <c r="R11"/>
  <c r="X7" i="4"/>
  <c r="Q5" i="3"/>
  <c r="Q6"/>
  <c r="Q8"/>
  <c r="R8"/>
  <c r="Q14"/>
  <c r="R14"/>
  <c r="AV46" i="4"/>
  <c r="Q16" i="3"/>
  <c r="R16"/>
  <c r="AV85" i="4"/>
  <c r="Q7" i="3"/>
  <c r="R7"/>
  <c r="H117"/>
  <c r="I117"/>
  <c r="H120"/>
  <c r="AJ73" i="4"/>
  <c r="H122" i="3"/>
  <c r="AJ112" i="4"/>
  <c r="H103" i="3"/>
  <c r="I103"/>
  <c r="H105"/>
  <c r="L108" i="4"/>
  <c r="H107" i="3"/>
  <c r="I107"/>
  <c r="X30" i="4"/>
  <c r="H79" i="3"/>
  <c r="I79"/>
  <c r="X100" i="4"/>
  <c r="H44" i="3"/>
  <c r="I44"/>
  <c r="AV14" i="4"/>
  <c r="H46" i="3"/>
  <c r="I46"/>
  <c r="AV53" i="4"/>
  <c r="H38" i="3"/>
  <c r="Z104"/>
  <c r="AA104"/>
  <c r="H124"/>
  <c r="I124"/>
  <c r="AV34" i="4"/>
  <c r="H126" i="3"/>
  <c r="I126"/>
  <c r="AV73" i="4"/>
  <c r="H128" i="3"/>
  <c r="H109"/>
  <c r="H111"/>
  <c r="H71"/>
  <c r="I71"/>
  <c r="H75"/>
  <c r="I75"/>
  <c r="X22" i="4"/>
  <c r="H39" i="3"/>
  <c r="I39"/>
  <c r="H41"/>
  <c r="I41"/>
  <c r="H24"/>
  <c r="AJ49" i="4"/>
  <c r="AI11" i="3"/>
  <c r="AJ11"/>
  <c r="X9" i="4"/>
  <c r="Z110" i="3"/>
  <c r="Z59"/>
  <c r="AA59"/>
  <c r="X20" i="4"/>
  <c r="Z57" i="3"/>
  <c r="L98" i="4"/>
  <c r="H28" i="3"/>
  <c r="I28"/>
  <c r="AV10" i="4"/>
  <c r="H22" i="3"/>
  <c r="AJ10" i="4"/>
  <c r="H64" i="3"/>
  <c r="H53"/>
  <c r="I53"/>
  <c r="H56"/>
  <c r="I56"/>
  <c r="Q103"/>
  <c r="Q105"/>
  <c r="R105"/>
  <c r="Q107"/>
  <c r="R107"/>
  <c r="X31" i="4"/>
  <c r="Q109" i="3"/>
  <c r="Q111"/>
  <c r="Q102"/>
  <c r="R102"/>
  <c r="Q101"/>
  <c r="R101"/>
  <c r="Q104"/>
  <c r="AJ70" i="4"/>
  <c r="AI95" i="3"/>
  <c r="AJ95"/>
  <c r="X107" i="4"/>
  <c r="AI86" i="3"/>
  <c r="AI93"/>
  <c r="AJ93"/>
  <c r="X68" i="4"/>
  <c r="H57" i="3"/>
  <c r="L96" i="4"/>
  <c r="H55" i="3"/>
  <c r="L57" i="4"/>
  <c r="Z39" i="3"/>
  <c r="L55" i="4"/>
  <c r="Z48" i="3"/>
  <c r="AA48"/>
  <c r="AV94" i="4"/>
  <c r="H32" i="3"/>
  <c r="I32"/>
  <c r="AV88" i="4"/>
  <c r="H26" i="3"/>
  <c r="I26"/>
  <c r="H30"/>
  <c r="I30"/>
  <c r="AV49" i="4"/>
  <c r="H23" i="3"/>
  <c r="L49" i="4"/>
  <c r="Z103" i="3"/>
  <c r="AA103"/>
  <c r="Z105"/>
  <c r="L110" i="4"/>
  <c r="Z107" i="3"/>
  <c r="Z109"/>
  <c r="AA109"/>
  <c r="X71" i="4"/>
  <c r="Z111" i="3"/>
  <c r="Z63"/>
  <c r="Z54"/>
  <c r="AJ20" i="4"/>
  <c r="Z38" i="3"/>
  <c r="AA38"/>
  <c r="Q39"/>
  <c r="L54" i="4"/>
  <c r="H29" i="3"/>
  <c r="I29"/>
  <c r="X49" i="4"/>
  <c r="H25" i="3"/>
  <c r="I25"/>
  <c r="H27"/>
  <c r="I27"/>
  <c r="X10" i="4"/>
  <c r="H11" i="3"/>
  <c r="I11"/>
  <c r="X6" i="4"/>
  <c r="H93" i="3"/>
  <c r="I93"/>
  <c r="X65" i="4"/>
  <c r="H95" i="3"/>
  <c r="I95"/>
  <c r="X104" i="4"/>
  <c r="H86" i="3"/>
  <c r="I86"/>
  <c r="H85"/>
  <c r="H88"/>
  <c r="AJ65" i="4"/>
  <c r="H90" i="3"/>
  <c r="H87"/>
  <c r="I87"/>
  <c r="H89"/>
  <c r="H43"/>
  <c r="I43"/>
  <c r="X14" i="4"/>
  <c r="H10" i="3"/>
  <c r="AJ84" i="4"/>
  <c r="H8" i="3"/>
  <c r="AJ45" i="4"/>
  <c r="H7" i="3"/>
  <c r="L45" i="4"/>
  <c r="H12" i="3"/>
  <c r="I12"/>
  <c r="AV6" i="4"/>
  <c r="H9" i="3"/>
  <c r="L84" i="4"/>
  <c r="Q10" i="3"/>
  <c r="R10"/>
  <c r="H69"/>
  <c r="H72"/>
  <c r="I72"/>
  <c r="H74"/>
  <c r="H76"/>
  <c r="I76"/>
  <c r="AV22" i="4"/>
  <c r="H78" i="3"/>
  <c r="I78"/>
  <c r="AV61" i="4"/>
  <c r="H13" i="3"/>
  <c r="I13"/>
  <c r="X45" i="4"/>
  <c r="H15" i="3"/>
  <c r="I15"/>
  <c r="X84" i="4"/>
  <c r="H16" i="3"/>
  <c r="I16"/>
  <c r="AV84" i="4"/>
  <c r="H14" i="3"/>
  <c r="I14"/>
  <c r="AV45" i="4"/>
  <c r="Q85" i="3"/>
  <c r="R85"/>
  <c r="AI70"/>
  <c r="Q90"/>
  <c r="R90"/>
  <c r="AI21"/>
  <c r="AJ21"/>
  <c r="AI24"/>
  <c r="AJ24"/>
  <c r="AI26"/>
  <c r="Q87"/>
  <c r="R87"/>
  <c r="Q91"/>
  <c r="R91"/>
  <c r="X27" i="4"/>
  <c r="AI37" i="3"/>
  <c r="AJ37"/>
  <c r="AI28"/>
  <c r="AJ28"/>
  <c r="AV13" i="4"/>
  <c r="AI30" i="3"/>
  <c r="AJ30"/>
  <c r="AV52" i="4"/>
  <c r="AI32" i="3"/>
  <c r="AJ32"/>
  <c r="AV91" i="4"/>
  <c r="Q88" i="3"/>
  <c r="R88"/>
  <c r="AI40"/>
  <c r="AJ40"/>
  <c r="AI23"/>
  <c r="L52" i="4"/>
  <c r="AI25" i="3"/>
  <c r="AJ25"/>
  <c r="AI27"/>
  <c r="AJ27"/>
  <c r="X13" i="4"/>
  <c r="Q89" i="3"/>
  <c r="AI42"/>
  <c r="AJ95" i="4"/>
  <c r="AI29" i="3"/>
  <c r="AJ29"/>
  <c r="X52" i="4"/>
  <c r="AI31" i="3"/>
  <c r="AJ31"/>
  <c r="X91" i="4"/>
  <c r="R106" i="3"/>
  <c r="AJ109" i="4"/>
  <c r="R55" i="3"/>
  <c r="L58" i="4"/>
  <c r="R57" i="3"/>
  <c r="L97" i="4"/>
  <c r="I122" i="3"/>
  <c r="AA40"/>
  <c r="AJ55" i="4"/>
  <c r="AA102" i="3"/>
  <c r="AJ32" i="4"/>
  <c r="AJ38" i="3"/>
  <c r="AJ17" i="4"/>
  <c r="AJ54" i="3"/>
  <c r="AJ21" i="4"/>
  <c r="R54" i="3"/>
  <c r="AJ19" i="4"/>
  <c r="I102" i="3"/>
  <c r="AJ30" i="4"/>
  <c r="AA37" i="3"/>
  <c r="AA41"/>
  <c r="L94" i="4"/>
  <c r="AA119" i="3"/>
  <c r="L75" i="4"/>
  <c r="AA121" i="3"/>
  <c r="L114" i="4"/>
  <c r="AA101" i="3"/>
  <c r="L32" i="4"/>
  <c r="AJ71"/>
  <c r="AA106" i="3"/>
  <c r="AJ110" i="4"/>
  <c r="I54" i="3"/>
  <c r="AJ18" i="4"/>
  <c r="R103" i="3"/>
  <c r="L70" i="4"/>
  <c r="R53" i="3"/>
  <c r="L19" i="4"/>
  <c r="R56" i="3"/>
  <c r="AJ58" i="4"/>
  <c r="R58" i="3"/>
  <c r="AJ97" i="4"/>
  <c r="I119" i="3"/>
  <c r="L73" i="4"/>
  <c r="I101" i="3"/>
  <c r="L30" i="4"/>
  <c r="I104" i="3"/>
  <c r="AJ69" i="4"/>
  <c r="I106" i="3"/>
  <c r="AJ108" i="4"/>
  <c r="I38" i="3"/>
  <c r="AJ14" i="4"/>
  <c r="R41" i="3"/>
  <c r="L93" i="4"/>
  <c r="I37" i="3"/>
  <c r="L14" i="4"/>
  <c r="AJ53"/>
  <c r="I42" i="3"/>
  <c r="AJ92" i="4"/>
  <c r="AA42" i="3"/>
  <c r="AJ94" i="4"/>
  <c r="AA118" i="3"/>
  <c r="AJ36" i="4"/>
  <c r="AA120" i="3"/>
  <c r="AJ75" i="4"/>
  <c r="AA122" i="3"/>
  <c r="AJ114" i="4"/>
  <c r="AI44" i="3"/>
  <c r="AJ44"/>
  <c r="AV17" i="4"/>
  <c r="AI46" i="3"/>
  <c r="AJ46"/>
  <c r="AV56" i="4"/>
  <c r="AI48" i="3"/>
  <c r="AJ48"/>
  <c r="AV95" i="4"/>
  <c r="AI39" i="3"/>
  <c r="AI41"/>
  <c r="AI43"/>
  <c r="AJ43"/>
  <c r="X17" i="4"/>
  <c r="AI45" i="3"/>
  <c r="AJ45"/>
  <c r="X56" i="4"/>
  <c r="AI47" i="3"/>
  <c r="AJ47"/>
  <c r="X95" i="4"/>
  <c r="H61" i="3"/>
  <c r="H63"/>
  <c r="H60"/>
  <c r="I60"/>
  <c r="AV18" i="4"/>
  <c r="H62" i="3"/>
  <c r="I62"/>
  <c r="AV57" i="4"/>
  <c r="AI53" i="3"/>
  <c r="AI56"/>
  <c r="AI58"/>
  <c r="AI85"/>
  <c r="AJ85"/>
  <c r="AI88"/>
  <c r="AJ68" i="4"/>
  <c r="AI90" i="3"/>
  <c r="AJ90"/>
  <c r="AI92"/>
  <c r="AJ92"/>
  <c r="AV29" i="4"/>
  <c r="AI94" i="3"/>
  <c r="AJ94"/>
  <c r="AV68" i="4"/>
  <c r="AI96" i="3"/>
  <c r="AJ96"/>
  <c r="AV107" i="4"/>
  <c r="AI87" i="3"/>
  <c r="L68" i="4"/>
  <c r="AI89" i="3"/>
  <c r="L107" i="4"/>
  <c r="Z25" i="3"/>
  <c r="AA25"/>
  <c r="Z8"/>
  <c r="AA8"/>
  <c r="Z16"/>
  <c r="AA16"/>
  <c r="AV86" i="4"/>
  <c r="Z5" i="3"/>
  <c r="AA5"/>
  <c r="Q120"/>
  <c r="Q123"/>
  <c r="R123"/>
  <c r="X35" i="4"/>
  <c r="Q118" i="3"/>
  <c r="Q125"/>
  <c r="R125"/>
  <c r="X74" i="4"/>
  <c r="Q122" i="3"/>
  <c r="Q117"/>
  <c r="Q121"/>
  <c r="Q119"/>
  <c r="Q127"/>
  <c r="R127"/>
  <c r="X113" i="4"/>
  <c r="Q92" i="3"/>
  <c r="R92"/>
  <c r="AV27" i="4"/>
  <c r="Q94" i="3"/>
  <c r="R94"/>
  <c r="AV66" i="4"/>
  <c r="Q96" i="3"/>
  <c r="R96"/>
  <c r="AV105" i="4"/>
  <c r="Q93" i="3"/>
  <c r="R93"/>
  <c r="X66" i="4"/>
  <c r="Q95" i="3"/>
  <c r="R95"/>
  <c r="X105" i="4"/>
  <c r="AI64" i="3"/>
  <c r="AJ64"/>
  <c r="AV99" i="4"/>
  <c r="AI62" i="3"/>
  <c r="AJ62"/>
  <c r="AV60" i="4"/>
  <c r="AI55" i="3"/>
  <c r="AI57"/>
  <c r="AI59"/>
  <c r="AJ59"/>
  <c r="X21" i="4"/>
  <c r="AI60" i="3"/>
  <c r="AJ60"/>
  <c r="AV21" i="4"/>
  <c r="AI61" i="3"/>
  <c r="AJ61"/>
  <c r="X60" i="4"/>
  <c r="AI63" i="3"/>
  <c r="AI7"/>
  <c r="L48" i="4"/>
  <c r="AI9" i="3"/>
  <c r="L87" i="4"/>
  <c r="Z9" i="3"/>
  <c r="AA9"/>
  <c r="Z7"/>
  <c r="L47" i="4"/>
  <c r="Z13" i="3"/>
  <c r="AA13"/>
  <c r="X47" i="4"/>
  <c r="Z10" i="3"/>
  <c r="AA10"/>
  <c r="Z14"/>
  <c r="AA14"/>
  <c r="AV47" i="4"/>
  <c r="Q124" i="3"/>
  <c r="R124"/>
  <c r="AV35" i="4"/>
  <c r="Q126" i="3"/>
  <c r="R126"/>
  <c r="AV74" i="4"/>
  <c r="H118" i="3"/>
  <c r="AI77"/>
  <c r="AJ77"/>
  <c r="X64" i="4"/>
  <c r="AI79" i="3"/>
  <c r="AJ79"/>
  <c r="X103" i="4"/>
  <c r="AI72" i="3"/>
  <c r="AJ72"/>
  <c r="AI69"/>
  <c r="L25" i="4"/>
  <c r="AI74" i="3"/>
  <c r="AJ103" i="4"/>
  <c r="AI76" i="3"/>
  <c r="AJ76"/>
  <c r="AV25" i="4"/>
  <c r="AI78" i="3"/>
  <c r="AJ78"/>
  <c r="AV64" i="4"/>
  <c r="AI80" i="3"/>
  <c r="AJ80"/>
  <c r="AV103" i="4"/>
  <c r="AI71" i="3"/>
  <c r="L64" i="4"/>
  <c r="AI73" i="3"/>
  <c r="AJ73"/>
  <c r="Z27"/>
  <c r="AA27"/>
  <c r="X12" i="4"/>
  <c r="Z23" i="3"/>
  <c r="L51" i="4"/>
  <c r="Z11" i="3"/>
  <c r="AA11"/>
  <c r="X8" i="4"/>
  <c r="Z15" i="3"/>
  <c r="AA15"/>
  <c r="X86" i="4"/>
  <c r="Z6" i="3"/>
  <c r="AJ8" i="4"/>
  <c r="Q37" i="3"/>
  <c r="Q40"/>
  <c r="Q42"/>
  <c r="Q44"/>
  <c r="R44"/>
  <c r="AV15" i="4"/>
  <c r="Q46" i="3"/>
  <c r="R46"/>
  <c r="AV54" i="4"/>
  <c r="Q48" i="3"/>
  <c r="Q45"/>
  <c r="R45"/>
  <c r="X54" i="4"/>
  <c r="Q47" i="3"/>
  <c r="Q38"/>
  <c r="AI5"/>
  <c r="L9" i="4"/>
  <c r="AI8" i="3"/>
  <c r="AJ48" i="4"/>
  <c r="AI10" i="3"/>
  <c r="AJ10"/>
  <c r="AI13"/>
  <c r="AJ13"/>
  <c r="X48" i="4"/>
  <c r="AI15" i="3"/>
  <c r="AJ15"/>
  <c r="X87" i="4"/>
  <c r="AI6" i="3"/>
  <c r="AJ6"/>
  <c r="AI12"/>
  <c r="AJ12"/>
  <c r="AV9" i="4"/>
  <c r="AI14" i="3"/>
  <c r="AJ14"/>
  <c r="AV48" i="4"/>
  <c r="H58" i="3"/>
  <c r="H59"/>
  <c r="Z29"/>
  <c r="AA29"/>
  <c r="X51" i="4"/>
  <c r="Z31" i="3"/>
  <c r="AA31"/>
  <c r="X90" i="4"/>
  <c r="Z22" i="3"/>
  <c r="AJ12" i="4"/>
  <c r="Z21" i="3"/>
  <c r="AA21"/>
  <c r="Z24"/>
  <c r="AJ51" i="4"/>
  <c r="Z26" i="3"/>
  <c r="AA26"/>
  <c r="Z28"/>
  <c r="AA28"/>
  <c r="AV12" i="4"/>
  <c r="Z30" i="3"/>
  <c r="AA30"/>
  <c r="AV51" i="4"/>
  <c r="AI109" i="3"/>
  <c r="AJ109"/>
  <c r="X72" i="4"/>
  <c r="AI111" i="3"/>
  <c r="AJ111"/>
  <c r="X111" i="4"/>
  <c r="AI102" i="3"/>
  <c r="AI101"/>
  <c r="AI104"/>
  <c r="AI106"/>
  <c r="AI103"/>
  <c r="AI105"/>
  <c r="R128"/>
  <c r="AV113" i="4"/>
  <c r="AG116" i="3"/>
  <c r="AI128"/>
  <c r="AU115" i="4"/>
  <c r="AU76"/>
  <c r="AU37"/>
  <c r="AI115"/>
  <c r="AI76"/>
  <c r="AI37"/>
  <c r="K115"/>
  <c r="K76"/>
  <c r="K37"/>
  <c r="W115"/>
  <c r="W76"/>
  <c r="W37"/>
  <c r="I123" i="3"/>
  <c r="X34" i="4"/>
  <c r="AA124" i="3"/>
  <c r="AV36" i="4"/>
  <c r="AA126" i="3"/>
  <c r="AV75" i="4"/>
  <c r="AA128" i="3"/>
  <c r="AV114" i="4"/>
  <c r="I125" i="3"/>
  <c r="X73" i="4"/>
  <c r="I127" i="3"/>
  <c r="X112" i="4"/>
  <c r="AJ108" i="3"/>
  <c r="AV33" i="4"/>
  <c r="AJ110" i="3"/>
  <c r="AV72" i="4"/>
  <c r="AJ112" i="3"/>
  <c r="AV111" i="4"/>
  <c r="AA123" i="3"/>
  <c r="X36" i="4"/>
  <c r="AA127" i="3"/>
  <c r="X114" i="4"/>
  <c r="I128" i="3"/>
  <c r="AV112" i="4"/>
  <c r="AJ107" i="3"/>
  <c r="X33" i="4"/>
  <c r="R89" i="3"/>
  <c r="L105" i="4"/>
  <c r="I89" i="3"/>
  <c r="L104" i="4"/>
  <c r="AJ86" i="3"/>
  <c r="AJ29" i="4"/>
  <c r="AJ70" i="3"/>
  <c r="AJ25" i="4"/>
  <c r="AA111" i="3"/>
  <c r="X110" i="4"/>
  <c r="AA86" i="3"/>
  <c r="AJ28" i="4"/>
  <c r="AA70" i="3"/>
  <c r="AJ24" i="4"/>
  <c r="R109" i="3"/>
  <c r="X70" i="4"/>
  <c r="R111" i="3"/>
  <c r="X109" i="4"/>
  <c r="R86" i="3"/>
  <c r="AJ27" i="4"/>
  <c r="I109" i="3"/>
  <c r="X69" i="4"/>
  <c r="I111" i="3"/>
  <c r="X108" i="4"/>
  <c r="AA88" i="3"/>
  <c r="AJ67" i="4"/>
  <c r="AA90" i="3"/>
  <c r="AJ106" i="4"/>
  <c r="AA72" i="3"/>
  <c r="AJ63" i="4"/>
  <c r="AA74" i="3"/>
  <c r="AJ102" i="4"/>
  <c r="I88" i="3"/>
  <c r="I90"/>
  <c r="AJ104" i="4"/>
  <c r="AA108" i="3"/>
  <c r="AV32" i="4"/>
  <c r="AA110" i="3"/>
  <c r="AV71" i="4"/>
  <c r="AA112" i="3"/>
  <c r="AV110" i="4"/>
  <c r="R108" i="3"/>
  <c r="AV31" i="4"/>
  <c r="R110" i="3"/>
  <c r="AV70" i="4"/>
  <c r="R112" i="3"/>
  <c r="AV109" i="4"/>
  <c r="I108" i="3"/>
  <c r="AV30" i="4"/>
  <c r="I110" i="3"/>
  <c r="AV69" i="4"/>
  <c r="I112" i="3"/>
  <c r="AV108" i="4"/>
  <c r="AA107" i="3"/>
  <c r="X32" i="4"/>
  <c r="AA87" i="3"/>
  <c r="L67" i="4"/>
  <c r="AA89" i="3"/>
  <c r="L106" i="4"/>
  <c r="AA71" i="3"/>
  <c r="L63" i="4"/>
  <c r="AA73" i="3"/>
  <c r="R71"/>
  <c r="L62" i="4"/>
  <c r="R70" i="3"/>
  <c r="AJ23" i="4"/>
  <c r="R72" i="3"/>
  <c r="AJ62" i="4"/>
  <c r="R74" i="3"/>
  <c r="AJ101" i="4"/>
  <c r="I74" i="3"/>
  <c r="AJ100" i="4"/>
  <c r="I73" i="3"/>
  <c r="L100" i="4"/>
  <c r="AA61" i="3"/>
  <c r="X59" i="4"/>
  <c r="AA63" i="3"/>
  <c r="X98" i="4"/>
  <c r="AA62" i="3"/>
  <c r="AV59" i="4"/>
  <c r="AA64" i="3"/>
  <c r="AV98" i="4"/>
  <c r="R60" i="3"/>
  <c r="AV19" i="4"/>
  <c r="R62" i="3"/>
  <c r="AV58" i="4"/>
  <c r="R64" i="3"/>
  <c r="AV97" i="4"/>
  <c r="R59" i="3"/>
  <c r="X19" i="4"/>
  <c r="R61" i="3"/>
  <c r="X58" i="4"/>
  <c r="R63" i="3"/>
  <c r="X97" i="4"/>
  <c r="I64" i="3"/>
  <c r="AV96" i="4"/>
  <c r="AA43" i="3"/>
  <c r="X16" i="4"/>
  <c r="AA44" i="3"/>
  <c r="AV16" i="4"/>
  <c r="AA47" i="3"/>
  <c r="X94" i="4"/>
  <c r="AA46" i="3"/>
  <c r="AV55" i="4"/>
  <c r="AA45" i="3"/>
  <c r="X55" i="4"/>
  <c r="R43" i="3"/>
  <c r="X15" i="4"/>
  <c r="I48" i="3"/>
  <c r="AV92" i="4"/>
  <c r="I45" i="3"/>
  <c r="X53" i="4"/>
  <c r="I47" i="3"/>
  <c r="X92" i="4"/>
  <c r="AJ26" i="3"/>
  <c r="AJ91" i="4"/>
  <c r="L91"/>
  <c r="AJ22" i="3"/>
  <c r="AJ13" i="4"/>
  <c r="R23" i="3"/>
  <c r="L50" i="4"/>
  <c r="R25" i="3"/>
  <c r="L89" i="4"/>
  <c r="AJ11"/>
  <c r="R24" i="3"/>
  <c r="AJ50" i="4"/>
  <c r="R26" i="3"/>
  <c r="AJ89" i="4"/>
  <c r="I22" i="3"/>
  <c r="L88" i="4"/>
  <c r="AJ7" i="3"/>
  <c r="AJ9"/>
  <c r="AA7"/>
  <c r="R6"/>
  <c r="AJ7" i="4"/>
  <c r="L85"/>
  <c r="R69" i="3"/>
  <c r="L23" i="4"/>
  <c r="R21" i="3"/>
  <c r="L11" i="4"/>
  <c r="I85" i="3"/>
  <c r="L26" i="4"/>
  <c r="I69" i="3"/>
  <c r="L22" i="4"/>
  <c r="R5" i="3"/>
  <c r="L7" i="4"/>
  <c r="I21" i="3"/>
  <c r="L10" i="4"/>
  <c r="L29"/>
  <c r="AJ69" i="3"/>
  <c r="L13" i="4"/>
  <c r="AA85" i="3"/>
  <c r="L28" i="4"/>
  <c r="AA69" i="3"/>
  <c r="L24" i="4"/>
  <c r="L8"/>
  <c r="I120" i="3"/>
  <c r="I10"/>
  <c r="AI119"/>
  <c r="I5"/>
  <c r="I6"/>
  <c r="L36" i="4"/>
  <c r="L101"/>
  <c r="I70" i="3"/>
  <c r="I55"/>
  <c r="AA23"/>
  <c r="L69" i="4"/>
  <c r="AJ89" i="3"/>
  <c r="AA105"/>
  <c r="L59" i="4"/>
  <c r="AJ90"/>
  <c r="L53"/>
  <c r="AJ31"/>
  <c r="L109"/>
  <c r="L46"/>
  <c r="AI117" i="3"/>
  <c r="L37" i="4"/>
  <c r="AI120" i="3"/>
  <c r="AJ76" i="4"/>
  <c r="R104" i="3"/>
  <c r="L92" i="4"/>
  <c r="AA6" i="3"/>
  <c r="L71" i="4"/>
  <c r="AJ8" i="3"/>
  <c r="AJ26" i="4"/>
  <c r="AJ59"/>
  <c r="AJ5" i="3"/>
  <c r="L112" i="4"/>
  <c r="L20"/>
  <c r="L90"/>
  <c r="L65"/>
  <c r="L18"/>
  <c r="I105" i="3"/>
  <c r="L86" i="4"/>
  <c r="I23" i="3"/>
  <c r="AJ23"/>
  <c r="AJ105" i="4"/>
  <c r="AJ46"/>
  <c r="AI122" i="3"/>
  <c r="AJ122"/>
  <c r="AJ87" i="4"/>
  <c r="AJ64"/>
  <c r="AA22" i="3"/>
  <c r="AJ107" i="4"/>
  <c r="AJ87" i="3"/>
  <c r="I9"/>
  <c r="L66" i="4"/>
  <c r="AA57" i="3"/>
  <c r="L34" i="4"/>
  <c r="L31"/>
  <c r="I8" i="3"/>
  <c r="AJ85" i="4"/>
  <c r="I24" i="3"/>
  <c r="L61" i="4"/>
  <c r="AI121" i="3"/>
  <c r="L115" i="4"/>
  <c r="AI123" i="3"/>
  <c r="AJ123"/>
  <c r="X37" i="4"/>
  <c r="AA58" i="3"/>
  <c r="AJ88" i="4"/>
  <c r="AJ86"/>
  <c r="AJ74" i="3"/>
  <c r="AJ57" i="4"/>
  <c r="L27"/>
  <c r="AJ66"/>
  <c r="I57" i="3"/>
  <c r="AA54"/>
  <c r="AA39"/>
  <c r="R39"/>
  <c r="AI125"/>
  <c r="AJ125"/>
  <c r="X76" i="4"/>
  <c r="AI127" i="3"/>
  <c r="AJ127"/>
  <c r="X115" i="4"/>
  <c r="AI118" i="3"/>
  <c r="AJ118"/>
  <c r="AI124"/>
  <c r="AJ124"/>
  <c r="AV37" i="4"/>
  <c r="AV38"/>
  <c r="O9" i="1"/>
  <c r="AI126" i="3"/>
  <c r="AJ126"/>
  <c r="AV76" i="4"/>
  <c r="AV77"/>
  <c r="O13" i="1"/>
  <c r="AJ16" i="4"/>
  <c r="AA24" i="3"/>
  <c r="AJ88"/>
  <c r="I7"/>
  <c r="AJ42"/>
  <c r="AJ61" i="4"/>
  <c r="AJ56"/>
  <c r="AJ71" i="3"/>
  <c r="L17" i="4"/>
  <c r="AJ47"/>
  <c r="AJ9"/>
  <c r="AJ52"/>
  <c r="AJ119" i="3"/>
  <c r="L76" i="4"/>
  <c r="AJ103" i="3"/>
  <c r="L72" i="4"/>
  <c r="AJ102" i="3"/>
  <c r="AJ33" i="4"/>
  <c r="I58" i="3"/>
  <c r="AJ96" i="4"/>
  <c r="R40" i="3"/>
  <c r="AJ54" i="4"/>
  <c r="AJ55" i="3"/>
  <c r="L60" i="4"/>
  <c r="R122" i="3"/>
  <c r="AJ113" i="4"/>
  <c r="R120" i="3"/>
  <c r="AJ74" i="4"/>
  <c r="AJ39" i="3"/>
  <c r="L56" i="4"/>
  <c r="AJ106" i="3"/>
  <c r="AJ111" i="4"/>
  <c r="R38" i="3"/>
  <c r="AJ15" i="4"/>
  <c r="R37" i="3"/>
  <c r="L15" i="4"/>
  <c r="I118" i="3"/>
  <c r="AJ34" i="4"/>
  <c r="R119" i="3"/>
  <c r="L74" i="4"/>
  <c r="AJ58" i="3"/>
  <c r="AJ99" i="4"/>
  <c r="AJ104" i="3"/>
  <c r="AJ72" i="4"/>
  <c r="R121" i="3"/>
  <c r="L113" i="4"/>
  <c r="R118" i="3"/>
  <c r="AJ35" i="4"/>
  <c r="AJ56" i="3"/>
  <c r="AJ60" i="4"/>
  <c r="AJ120" i="3"/>
  <c r="AJ105"/>
  <c r="L111" i="4"/>
  <c r="AJ101" i="3"/>
  <c r="L33" i="4"/>
  <c r="R42" i="3"/>
  <c r="AJ93" i="4"/>
  <c r="AJ57" i="3"/>
  <c r="L99" i="4"/>
  <c r="R117" i="3"/>
  <c r="L35" i="4"/>
  <c r="AJ53" i="3"/>
  <c r="L21" i="4"/>
  <c r="AJ41" i="3"/>
  <c r="L95" i="4"/>
  <c r="AJ63" i="3"/>
  <c r="X99" i="4"/>
  <c r="I63" i="3"/>
  <c r="X96" i="4"/>
  <c r="I61" i="3"/>
  <c r="X57" i="4"/>
  <c r="R48" i="3"/>
  <c r="AV93" i="4"/>
  <c r="R47" i="3"/>
  <c r="X93" i="4"/>
  <c r="L103"/>
  <c r="L12"/>
  <c r="I59" i="3"/>
  <c r="X18" i="4"/>
  <c r="AJ128" i="3"/>
  <c r="AV115" i="4"/>
  <c r="AJ117" i="3"/>
  <c r="AJ121"/>
  <c r="AJ115" i="4"/>
  <c r="AJ37"/>
  <c r="AJ38"/>
  <c r="O8" i="1"/>
  <c r="L77" i="4"/>
  <c r="O10" i="1"/>
  <c r="X38" i="4"/>
  <c r="O7" i="1"/>
  <c r="X77" i="4"/>
  <c r="O11" i="1"/>
  <c r="AJ116" i="4"/>
  <c r="O16" i="1"/>
  <c r="L38" i="4"/>
  <c r="O6" i="1"/>
  <c r="AV116" i="4"/>
  <c r="O17" i="1"/>
  <c r="L116" i="4"/>
  <c r="O14" i="1"/>
  <c r="AJ77" i="4"/>
  <c r="O12" i="1"/>
  <c r="X116" i="4"/>
  <c r="O15" i="1"/>
</calcChain>
</file>

<file path=xl/sharedStrings.xml><?xml version="1.0" encoding="utf-8"?>
<sst xmlns="http://schemas.openxmlformats.org/spreadsheetml/2006/main" count="1788" uniqueCount="203">
  <si>
    <t>Staffordshire and Shropshire Contract Bridge Association</t>
  </si>
  <si>
    <t>Board</t>
  </si>
  <si>
    <t>Staffordshire team</t>
  </si>
  <si>
    <t>NS</t>
  </si>
  <si>
    <t>EW</t>
  </si>
  <si>
    <t>Contract</t>
  </si>
  <si>
    <t>making</t>
  </si>
  <si>
    <t>NS score</t>
  </si>
  <si>
    <t>by</t>
  </si>
  <si>
    <t>Match results</t>
  </si>
  <si>
    <t>1st team</t>
  </si>
  <si>
    <t>The Dawes</t>
  </si>
  <si>
    <t>2nd team</t>
  </si>
  <si>
    <t>The Porter</t>
  </si>
  <si>
    <t>3rd team</t>
  </si>
  <si>
    <t>The Markham</t>
  </si>
  <si>
    <t>V.P.</t>
  </si>
  <si>
    <t>Pair 1</t>
  </si>
  <si>
    <t>Pair 5</t>
  </si>
  <si>
    <t>Pair 9</t>
  </si>
  <si>
    <t>Pair 3</t>
  </si>
  <si>
    <t>First team</t>
  </si>
  <si>
    <t>Pair 2</t>
  </si>
  <si>
    <t>Pair 4</t>
  </si>
  <si>
    <t>Second team</t>
  </si>
  <si>
    <t>Third team</t>
  </si>
  <si>
    <t>Pair 6</t>
  </si>
  <si>
    <t>Pair 7</t>
  </si>
  <si>
    <t>Pair 8</t>
  </si>
  <si>
    <t>Pair 10</t>
  </si>
  <si>
    <t>Pair 11</t>
  </si>
  <si>
    <t>Pair 12</t>
  </si>
  <si>
    <t>Lead</t>
  </si>
  <si>
    <t>Butler datum</t>
  </si>
  <si>
    <t>diff</t>
  </si>
  <si>
    <t>IMP</t>
  </si>
  <si>
    <t>Cross-imps</t>
  </si>
  <si>
    <t>cross-imps</t>
  </si>
  <si>
    <t>Terry May &amp; John Hartley</t>
  </si>
  <si>
    <t>Dave Beavons &amp; Roger Keane</t>
  </si>
  <si>
    <t>Board 1</t>
  </si>
  <si>
    <t>Butler imps</t>
  </si>
  <si>
    <t>Board 2</t>
  </si>
  <si>
    <t>Board 3</t>
  </si>
  <si>
    <t>Board 4</t>
  </si>
  <si>
    <t>Datum =</t>
  </si>
  <si>
    <t>Board 5</t>
  </si>
  <si>
    <t>Board 6</t>
  </si>
  <si>
    <t>Board 7</t>
  </si>
  <si>
    <t>Board 8</t>
  </si>
  <si>
    <t>Board 9</t>
  </si>
  <si>
    <t>Board 10</t>
  </si>
  <si>
    <t>Board 11</t>
  </si>
  <si>
    <t>Board 12</t>
  </si>
  <si>
    <t>Board 13</t>
  </si>
  <si>
    <t>Board 14</t>
  </si>
  <si>
    <t>Board 15</t>
  </si>
  <si>
    <t>Board 16</t>
  </si>
  <si>
    <t>Board 17</t>
  </si>
  <si>
    <t>Board 18</t>
  </si>
  <si>
    <t>Board 19</t>
  </si>
  <si>
    <t>Board 20</t>
  </si>
  <si>
    <t>Board 21</t>
  </si>
  <si>
    <t>Board 22</t>
  </si>
  <si>
    <t>Board 23</t>
  </si>
  <si>
    <t>Board 24</t>
  </si>
  <si>
    <t>Board 25</t>
  </si>
  <si>
    <t>Board 26</t>
  </si>
  <si>
    <t>Board 27</t>
  </si>
  <si>
    <t>Board 28</t>
  </si>
  <si>
    <t>Board 29</t>
  </si>
  <si>
    <t>Board 30</t>
  </si>
  <si>
    <t>Board 31</t>
  </si>
  <si>
    <t>Board 32</t>
  </si>
  <si>
    <t>Butler</t>
  </si>
  <si>
    <t>By</t>
  </si>
  <si>
    <t>Tricks</t>
  </si>
  <si>
    <t>Score</t>
  </si>
  <si>
    <t>w 2</t>
  </si>
  <si>
    <t>w 4</t>
  </si>
  <si>
    <t>Sitting</t>
  </si>
  <si>
    <t>Staffs</t>
  </si>
  <si>
    <t>score</t>
  </si>
  <si>
    <t>w 1</t>
  </si>
  <si>
    <t>w 3</t>
  </si>
  <si>
    <t>w 6</t>
  </si>
  <si>
    <t>w 5</t>
  </si>
  <si>
    <t>w 8</t>
  </si>
  <si>
    <t>w 7</t>
  </si>
  <si>
    <t>Pair11</t>
  </si>
  <si>
    <t>w 10</t>
  </si>
  <si>
    <t>w 12</t>
  </si>
  <si>
    <t>w 9</t>
  </si>
  <si>
    <t>w 11</t>
  </si>
  <si>
    <t>NS datum</t>
  </si>
  <si>
    <t>Jeff Jones &amp; Dom Wilson</t>
  </si>
  <si>
    <t>W</t>
  </si>
  <si>
    <t>3NT</t>
  </si>
  <si>
    <t>N</t>
  </si>
  <si>
    <t>2S</t>
  </si>
  <si>
    <t>S</t>
  </si>
  <si>
    <t>4S</t>
  </si>
  <si>
    <t>2D</t>
  </si>
  <si>
    <t>4H</t>
  </si>
  <si>
    <t>E</t>
  </si>
  <si>
    <t>2H</t>
  </si>
  <si>
    <t>3D</t>
  </si>
  <si>
    <t>2NT</t>
  </si>
  <si>
    <t>1NT</t>
  </si>
  <si>
    <t>6C</t>
  </si>
  <si>
    <t>3C</t>
  </si>
  <si>
    <t>4D</t>
  </si>
  <si>
    <t>2C</t>
  </si>
  <si>
    <t>5H</t>
  </si>
  <si>
    <t>5C</t>
  </si>
  <si>
    <t>3S</t>
  </si>
  <si>
    <t>Alma Richards &amp; Norman Jones</t>
  </si>
  <si>
    <t>D3</t>
  </si>
  <si>
    <t>SK</t>
  </si>
  <si>
    <t>HJ</t>
  </si>
  <si>
    <t>DA</t>
  </si>
  <si>
    <t>Sx</t>
  </si>
  <si>
    <t>6NT</t>
  </si>
  <si>
    <t>3H</t>
  </si>
  <si>
    <t>DK</t>
  </si>
  <si>
    <t>5D</t>
  </si>
  <si>
    <t>Hx</t>
  </si>
  <si>
    <t>Paul Cutler &amp; Geoff Davies</t>
  </si>
  <si>
    <t>Barbara Hackett &amp; Dan Crofts</t>
  </si>
  <si>
    <t>Kath Adams &amp; Mike Beach</t>
  </si>
  <si>
    <t>4Hx</t>
  </si>
  <si>
    <t>6H</t>
  </si>
  <si>
    <t>Pass</t>
  </si>
  <si>
    <t>4Sx</t>
  </si>
  <si>
    <t>DQ</t>
  </si>
  <si>
    <t>Cx</t>
  </si>
  <si>
    <t>1Sx</t>
  </si>
  <si>
    <t>Staffs &amp; Shrops won by</t>
  </si>
  <si>
    <t>11 - 9</t>
  </si>
  <si>
    <t>D</t>
  </si>
  <si>
    <t>Away v Oxfordshire</t>
  </si>
  <si>
    <t>8th Oct 2017</t>
  </si>
  <si>
    <t>Mike Cornes &amp; Annette Lucas</t>
  </si>
  <si>
    <t>7H</t>
  </si>
  <si>
    <t>1H</t>
  </si>
  <si>
    <t>2Hx</t>
  </si>
  <si>
    <t>6Sx</t>
  </si>
  <si>
    <t>Dx</t>
  </si>
  <si>
    <t>SJ</t>
  </si>
  <si>
    <t>Sx?</t>
  </si>
  <si>
    <t>HK</t>
  </si>
  <si>
    <t>HQ</t>
  </si>
  <si>
    <t>SQ</t>
  </si>
  <si>
    <t>3NTx</t>
  </si>
  <si>
    <t>1S</t>
  </si>
  <si>
    <t>Travellers v Oxon 8th Oct 2017</t>
  </si>
  <si>
    <t>Scorecards v Oxon 8th October 2017</t>
  </si>
  <si>
    <t>Keith Shuttleworth &amp; John Waller</t>
  </si>
  <si>
    <t>James Vickers &amp; Martin Church</t>
  </si>
  <si>
    <t>D5</t>
  </si>
  <si>
    <t>SA</t>
  </si>
  <si>
    <t>S2</t>
  </si>
  <si>
    <t>S3</t>
  </si>
  <si>
    <t>H2</t>
  </si>
  <si>
    <t>H7</t>
  </si>
  <si>
    <t>2Sx</t>
  </si>
  <si>
    <t>HT</t>
  </si>
  <si>
    <t>5Hx</t>
  </si>
  <si>
    <t>5Dx</t>
  </si>
  <si>
    <t>S5</t>
  </si>
  <si>
    <t>CJ</t>
  </si>
  <si>
    <t>D7</t>
  </si>
  <si>
    <t>S7</t>
  </si>
  <si>
    <t>6S</t>
  </si>
  <si>
    <t>H6</t>
  </si>
  <si>
    <t>C9</t>
  </si>
  <si>
    <t>C2</t>
  </si>
  <si>
    <t>D6</t>
  </si>
  <si>
    <t>C3</t>
  </si>
  <si>
    <t>C4</t>
  </si>
  <si>
    <t>S6</t>
  </si>
  <si>
    <t>DT</t>
  </si>
  <si>
    <t>CA</t>
  </si>
  <si>
    <t>H3</t>
  </si>
  <si>
    <t>H5</t>
  </si>
  <si>
    <t>D9</t>
  </si>
  <si>
    <t>1NTx</t>
  </si>
  <si>
    <t>S4</t>
  </si>
  <si>
    <t>C5</t>
  </si>
  <si>
    <t>ST</t>
  </si>
  <si>
    <t>C7</t>
  </si>
  <si>
    <t>D8</t>
  </si>
  <si>
    <t>DJ</t>
  </si>
  <si>
    <t>C6</t>
  </si>
  <si>
    <t>4 - 16</t>
  </si>
  <si>
    <t>Helen &amp; Peter Lees</t>
  </si>
  <si>
    <t>Judy Mitchell &amp; David Alderson</t>
  </si>
  <si>
    <t>HA</t>
  </si>
  <si>
    <t>4C</t>
  </si>
  <si>
    <t>C8</t>
  </si>
  <si>
    <t>2Dx</t>
  </si>
  <si>
    <t>H9</t>
  </si>
  <si>
    <t>Oxfordshire won by</t>
  </si>
</sst>
</file>

<file path=xl/styles.xml><?xml version="1.0" encoding="utf-8"?>
<styleSheet xmlns="http://schemas.openxmlformats.org/spreadsheetml/2006/main">
  <numFmts count="2">
    <numFmt numFmtId="164" formatCode="0_);[Red]\(0\)"/>
    <numFmt numFmtId="165" formatCode="0.00_);[Red]\(0.00\)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name val="Calibri"/>
      <family val="2"/>
    </font>
    <font>
      <sz val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9">
    <xf numFmtId="0" fontId="0" fillId="0" borderId="0" xfId="0"/>
    <xf numFmtId="0" fontId="0" fillId="0" borderId="0" xfId="0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6" xfId="0" applyFill="1" applyBorder="1"/>
    <xf numFmtId="0" fontId="0" fillId="2" borderId="0" xfId="0" applyFill="1" applyBorder="1"/>
    <xf numFmtId="0" fontId="0" fillId="2" borderId="3" xfId="0" applyFill="1" applyBorder="1"/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 applyBorder="1"/>
    <xf numFmtId="164" fontId="2" fillId="0" borderId="0" xfId="0" applyNumberFormat="1" applyFont="1" applyBorder="1"/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164" fontId="0" fillId="0" borderId="0" xfId="0" applyNumberFormat="1" applyFont="1" applyBorder="1"/>
    <xf numFmtId="164" fontId="0" fillId="0" borderId="0" xfId="0" applyNumberFormat="1" applyBorder="1"/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0" fillId="3" borderId="0" xfId="0" applyNumberFormat="1" applyFont="1" applyFill="1" applyBorder="1" applyAlignment="1">
      <alignment horizontal="center"/>
    </xf>
    <xf numFmtId="164" fontId="6" fillId="3" borderId="0" xfId="0" applyNumberFormat="1" applyFont="1" applyFill="1" applyBorder="1"/>
    <xf numFmtId="164" fontId="0" fillId="3" borderId="0" xfId="0" applyNumberFormat="1" applyFont="1" applyFill="1" applyBorder="1"/>
    <xf numFmtId="164" fontId="1" fillId="0" borderId="0" xfId="0" applyNumberFormat="1" applyFont="1" applyFill="1" applyBorder="1"/>
    <xf numFmtId="164" fontId="0" fillId="0" borderId="0" xfId="0" applyNumberFormat="1" applyFont="1" applyFill="1" applyBorder="1"/>
    <xf numFmtId="164" fontId="6" fillId="8" borderId="0" xfId="0" applyNumberFormat="1" applyFont="1" applyFill="1" applyBorder="1"/>
    <xf numFmtId="164" fontId="0" fillId="8" borderId="0" xfId="0" applyNumberFormat="1" applyFont="1" applyFill="1" applyBorder="1"/>
    <xf numFmtId="164" fontId="1" fillId="0" borderId="0" xfId="0" quotePrefix="1" applyNumberFormat="1" applyFont="1" applyBorder="1"/>
    <xf numFmtId="164" fontId="6" fillId="0" borderId="0" xfId="0" applyNumberFormat="1" applyFont="1" applyFill="1" applyBorder="1"/>
    <xf numFmtId="164" fontId="0" fillId="4" borderId="0" xfId="0" applyNumberFormat="1" applyFont="1" applyFill="1" applyBorder="1" applyAlignment="1">
      <alignment horizontal="center"/>
    </xf>
    <xf numFmtId="164" fontId="0" fillId="4" borderId="0" xfId="0" applyNumberFormat="1" applyFont="1" applyFill="1" applyBorder="1" applyAlignment="1">
      <alignment horizontal="left"/>
    </xf>
    <xf numFmtId="164" fontId="0" fillId="4" borderId="0" xfId="0" applyNumberFormat="1" applyFont="1" applyFill="1" applyBorder="1"/>
    <xf numFmtId="164" fontId="0" fillId="0" borderId="0" xfId="0" quotePrefix="1" applyNumberFormat="1" applyFont="1" applyBorder="1"/>
    <xf numFmtId="164" fontId="6" fillId="9" borderId="8" xfId="0" applyNumberFormat="1" applyFont="1" applyFill="1" applyBorder="1"/>
    <xf numFmtId="164" fontId="0" fillId="9" borderId="8" xfId="0" applyNumberFormat="1" applyFont="1" applyFill="1" applyBorder="1"/>
    <xf numFmtId="164" fontId="0" fillId="0" borderId="0" xfId="0" applyNumberFormat="1" applyFill="1" applyBorder="1"/>
    <xf numFmtId="164" fontId="0" fillId="5" borderId="0" xfId="0" applyNumberFormat="1" applyFont="1" applyFill="1" applyBorder="1" applyAlignment="1">
      <alignment horizontal="center"/>
    </xf>
    <xf numFmtId="164" fontId="0" fillId="5" borderId="0" xfId="0" applyNumberFormat="1" applyFont="1" applyFill="1" applyBorder="1"/>
    <xf numFmtId="164" fontId="0" fillId="0" borderId="0" xfId="0" applyNumberFormat="1" applyFill="1" applyBorder="1" applyAlignment="1">
      <alignment horizontal="left"/>
    </xf>
    <xf numFmtId="164" fontId="0" fillId="7" borderId="0" xfId="0" applyNumberFormat="1" applyFont="1" applyFill="1" applyBorder="1" applyAlignment="1">
      <alignment horizontal="center"/>
    </xf>
    <xf numFmtId="164" fontId="0" fillId="7" borderId="0" xfId="0" applyNumberFormat="1" applyFont="1" applyFill="1" applyBorder="1"/>
    <xf numFmtId="164" fontId="0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/>
    <xf numFmtId="164" fontId="0" fillId="2" borderId="0" xfId="0" applyNumberFormat="1" applyFont="1" applyFill="1" applyBorder="1"/>
    <xf numFmtId="164" fontId="0" fillId="0" borderId="0" xfId="0" quotePrefix="1" applyNumberFormat="1" applyFont="1" applyFill="1" applyBorder="1"/>
    <xf numFmtId="164" fontId="0" fillId="10" borderId="8" xfId="0" applyNumberFormat="1" applyFont="1" applyFill="1" applyBorder="1" applyAlignment="1">
      <alignment horizontal="center"/>
    </xf>
    <xf numFmtId="164" fontId="0" fillId="10" borderId="8" xfId="0" applyNumberFormat="1" applyFont="1" applyFill="1" applyBorder="1"/>
    <xf numFmtId="164" fontId="0" fillId="6" borderId="0" xfId="0" applyNumberFormat="1" applyFont="1" applyFill="1" applyBorder="1" applyAlignment="1">
      <alignment horizontal="center"/>
    </xf>
    <xf numFmtId="164" fontId="0" fillId="6" borderId="0" xfId="0" applyNumberFormat="1" applyFont="1" applyFill="1" applyBorder="1"/>
    <xf numFmtId="164" fontId="0" fillId="11" borderId="0" xfId="0" applyNumberFormat="1" applyFont="1" applyFill="1" applyBorder="1" applyAlignment="1">
      <alignment horizontal="center"/>
    </xf>
    <xf numFmtId="164" fontId="0" fillId="11" borderId="0" xfId="0" applyNumberFormat="1" applyFont="1" applyFill="1" applyBorder="1"/>
    <xf numFmtId="164" fontId="4" fillId="0" borderId="0" xfId="0" applyNumberFormat="1" applyFont="1" applyFill="1" applyBorder="1"/>
    <xf numFmtId="164" fontId="4" fillId="0" borderId="0" xfId="0" applyNumberFormat="1" applyFont="1" applyBorder="1"/>
    <xf numFmtId="164" fontId="0" fillId="12" borderId="8" xfId="0" applyNumberFormat="1" applyFont="1" applyFill="1" applyBorder="1" applyAlignment="1">
      <alignment horizontal="center"/>
    </xf>
    <xf numFmtId="164" fontId="0" fillId="12" borderId="8" xfId="0" applyNumberFormat="1" applyFont="1" applyFill="1" applyBorder="1"/>
    <xf numFmtId="164" fontId="1" fillId="0" borderId="9" xfId="0" applyNumberFormat="1" applyFont="1" applyBorder="1" applyAlignment="1">
      <alignment vertical="center" textRotation="90"/>
    </xf>
    <xf numFmtId="164" fontId="1" fillId="0" borderId="8" xfId="0" applyNumberFormat="1" applyFont="1" applyBorder="1" applyAlignment="1">
      <alignment horizontal="center" textRotation="75"/>
    </xf>
    <xf numFmtId="164" fontId="1" fillId="0" borderId="9" xfId="0" applyNumberFormat="1" applyFont="1" applyBorder="1" applyAlignment="1">
      <alignment horizontal="center" textRotation="75"/>
    </xf>
    <xf numFmtId="164" fontId="1" fillId="0" borderId="8" xfId="0" applyNumberFormat="1" applyFont="1" applyFill="1" applyBorder="1" applyAlignment="1">
      <alignment horizontal="center" textRotation="75"/>
    </xf>
    <xf numFmtId="164" fontId="1" fillId="0" borderId="10" xfId="0" applyNumberFormat="1" applyFont="1" applyBorder="1" applyAlignment="1">
      <alignment horizontal="center" textRotation="75"/>
    </xf>
    <xf numFmtId="164" fontId="1" fillId="0" borderId="11" xfId="0" applyNumberFormat="1" applyFont="1" applyFill="1" applyBorder="1" applyAlignment="1">
      <alignment horizontal="center" textRotation="75"/>
    </xf>
    <xf numFmtId="164" fontId="1" fillId="11" borderId="8" xfId="0" applyNumberFormat="1" applyFont="1" applyFill="1" applyBorder="1" applyAlignment="1">
      <alignment horizontal="center" textRotation="75"/>
    </xf>
    <xf numFmtId="164" fontId="1" fillId="0" borderId="8" xfId="0" applyNumberFormat="1" applyFont="1" applyBorder="1" applyAlignment="1">
      <alignment textRotation="75"/>
    </xf>
    <xf numFmtId="164" fontId="1" fillId="0" borderId="0" xfId="0" applyNumberFormat="1" applyFont="1" applyBorder="1" applyAlignment="1">
      <alignment horizontal="center" textRotation="75"/>
    </xf>
    <xf numFmtId="164" fontId="1" fillId="0" borderId="0" xfId="0" applyNumberFormat="1" applyFont="1" applyBorder="1" applyAlignment="1">
      <alignment horizontal="left" textRotation="75"/>
    </xf>
    <xf numFmtId="164" fontId="1" fillId="0" borderId="0" xfId="0" applyNumberFormat="1" applyFont="1" applyBorder="1" applyAlignment="1">
      <alignment textRotation="75"/>
    </xf>
    <xf numFmtId="164" fontId="1" fillId="0" borderId="1" xfId="0" applyNumberFormat="1" applyFont="1" applyBorder="1" applyAlignment="1">
      <alignment horizontal="center"/>
    </xf>
    <xf numFmtId="164" fontId="0" fillId="3" borderId="0" xfId="0" applyNumberFormat="1" applyFont="1" applyFill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1" xfId="0" quotePrefix="1" applyNumberFormat="1" applyFont="1" applyBorder="1" applyAlignment="1">
      <alignment horizontal="center"/>
    </xf>
    <xf numFmtId="164" fontId="6" fillId="8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6" fillId="9" borderId="0" xfId="0" applyNumberFormat="1" applyFont="1" applyFill="1" applyAlignment="1">
      <alignment horizontal="center"/>
    </xf>
    <xf numFmtId="164" fontId="0" fillId="11" borderId="12" xfId="0" quotePrefix="1" applyNumberFormat="1" applyFont="1" applyFill="1" applyBorder="1" applyAlignment="1">
      <alignment horizontal="center"/>
    </xf>
    <xf numFmtId="164" fontId="0" fillId="11" borderId="0" xfId="0" quotePrefix="1" applyNumberFormat="1" applyFill="1" applyBorder="1" applyAlignment="1">
      <alignment horizontal="center"/>
    </xf>
    <xf numFmtId="164" fontId="0" fillId="0" borderId="0" xfId="0" quotePrefix="1" applyNumberFormat="1" applyBorder="1" applyAlignment="1">
      <alignment horizontal="center"/>
    </xf>
    <xf numFmtId="164" fontId="0" fillId="0" borderId="0" xfId="0" applyNumberFormat="1"/>
    <xf numFmtId="164" fontId="0" fillId="5" borderId="0" xfId="0" applyNumberFormat="1" applyFont="1" applyFill="1" applyAlignment="1">
      <alignment horizontal="center"/>
    </xf>
    <xf numFmtId="164" fontId="0" fillId="7" borderId="0" xfId="0" applyNumberFormat="1" applyFont="1" applyFill="1" applyAlignment="1">
      <alignment horizontal="center"/>
    </xf>
    <xf numFmtId="164" fontId="0" fillId="10" borderId="0" xfId="0" applyNumberFormat="1" applyFont="1" applyFill="1" applyAlignment="1">
      <alignment horizontal="center"/>
    </xf>
    <xf numFmtId="164" fontId="0" fillId="11" borderId="12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quotePrefix="1" applyNumberFormat="1" applyFill="1" applyBorder="1" applyAlignment="1">
      <alignment horizontal="center"/>
    </xf>
    <xf numFmtId="164" fontId="0" fillId="0" borderId="0" xfId="0" quotePrefix="1" applyNumberFormat="1" applyBorder="1" applyAlignment="1">
      <alignment horizontal="left"/>
    </xf>
    <xf numFmtId="164" fontId="1" fillId="0" borderId="5" xfId="0" applyNumberFormat="1" applyFont="1" applyBorder="1" applyAlignment="1">
      <alignment horizontal="center"/>
    </xf>
    <xf numFmtId="164" fontId="0" fillId="6" borderId="13" xfId="0" applyNumberFormat="1" applyFont="1" applyFill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11" borderId="13" xfId="0" applyNumberFormat="1" applyFont="1" applyFill="1" applyBorder="1" applyAlignment="1">
      <alignment horizontal="center"/>
    </xf>
    <xf numFmtId="164" fontId="0" fillId="11" borderId="14" xfId="0" quotePrefix="1" applyNumberFormat="1" applyFont="1" applyFill="1" applyBorder="1" applyAlignment="1">
      <alignment horizontal="center"/>
    </xf>
    <xf numFmtId="164" fontId="0" fillId="7" borderId="13" xfId="0" applyNumberFormat="1" applyFont="1" applyFill="1" applyBorder="1" applyAlignment="1">
      <alignment horizontal="center"/>
    </xf>
    <xf numFmtId="164" fontId="0" fillId="0" borderId="13" xfId="0" applyNumberFormat="1" applyFont="1" applyFill="1" applyBorder="1" applyAlignment="1">
      <alignment horizontal="center"/>
    </xf>
    <xf numFmtId="164" fontId="0" fillId="12" borderId="13" xfId="0" applyNumberFormat="1" applyFont="1" applyFill="1" applyBorder="1" applyAlignment="1">
      <alignment horizontal="center"/>
    </xf>
    <xf numFmtId="164" fontId="0" fillId="11" borderId="14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0" borderId="0" xfId="0" quotePrefix="1" applyNumberFormat="1" applyFont="1" applyBorder="1" applyAlignment="1">
      <alignment horizontal="left"/>
    </xf>
    <xf numFmtId="164" fontId="0" fillId="13" borderId="0" xfId="0" applyNumberFormat="1" applyFont="1" applyFill="1" applyBorder="1" applyAlignment="1">
      <alignment horizontal="center"/>
    </xf>
    <xf numFmtId="164" fontId="0" fillId="14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13" xfId="0" applyNumberFormat="1" applyBorder="1"/>
    <xf numFmtId="164" fontId="0" fillId="0" borderId="5" xfId="0" applyNumberFormat="1" applyFont="1" applyFill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0" fillId="6" borderId="8" xfId="0" applyNumberFormat="1" applyFont="1" applyFill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11" borderId="8" xfId="0" applyNumberFormat="1" applyFont="1" applyFill="1" applyBorder="1" applyAlignment="1">
      <alignment horizontal="center"/>
    </xf>
    <xf numFmtId="164" fontId="0" fillId="11" borderId="11" xfId="0" quotePrefix="1" applyNumberFormat="1" applyFont="1" applyFill="1" applyBorder="1" applyAlignment="1">
      <alignment horizontal="center"/>
    </xf>
    <xf numFmtId="164" fontId="0" fillId="0" borderId="8" xfId="0" applyNumberFormat="1" applyFont="1" applyFill="1" applyBorder="1" applyAlignment="1">
      <alignment horizontal="center"/>
    </xf>
    <xf numFmtId="164" fontId="0" fillId="11" borderId="11" xfId="0" applyNumberFormat="1" applyFont="1" applyFill="1" applyBorder="1" applyAlignment="1">
      <alignment horizontal="center"/>
    </xf>
    <xf numFmtId="164" fontId="0" fillId="0" borderId="8" xfId="0" applyNumberFormat="1" applyBorder="1"/>
    <xf numFmtId="164" fontId="0" fillId="0" borderId="0" xfId="0" applyNumberFormat="1" applyFont="1"/>
    <xf numFmtId="164" fontId="0" fillId="0" borderId="1" xfId="0" applyNumberFormat="1" applyFont="1" applyFill="1" applyBorder="1" applyAlignment="1">
      <alignment horizontal="center"/>
    </xf>
    <xf numFmtId="164" fontId="0" fillId="7" borderId="8" xfId="0" applyNumberFormat="1" applyFont="1" applyFill="1" applyBorder="1" applyAlignment="1">
      <alignment horizontal="center"/>
    </xf>
    <xf numFmtId="164" fontId="0" fillId="4" borderId="0" xfId="0" applyNumberFormat="1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164" fontId="0" fillId="0" borderId="0" xfId="0" quotePrefix="1" applyNumberFormat="1" applyFont="1" applyFill="1" applyBorder="1" applyAlignment="1">
      <alignment horizontal="left"/>
    </xf>
    <xf numFmtId="164" fontId="6" fillId="8" borderId="0" xfId="0" applyNumberFormat="1" applyFont="1" applyFill="1" applyBorder="1" applyAlignment="1">
      <alignment horizontal="center"/>
    </xf>
    <xf numFmtId="164" fontId="6" fillId="9" borderId="0" xfId="0" applyNumberFormat="1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0" fillId="0" borderId="0" xfId="0" quotePrefix="1" applyNumberFormat="1" applyFont="1" applyFill="1" applyBorder="1" applyAlignment="1">
      <alignment horizontal="center"/>
    </xf>
    <xf numFmtId="164" fontId="0" fillId="5" borderId="0" xfId="0" quotePrefix="1" applyNumberFormat="1" applyFont="1" applyFill="1" applyBorder="1" applyAlignment="1">
      <alignment horizontal="center"/>
    </xf>
    <xf numFmtId="164" fontId="0" fillId="5" borderId="0" xfId="0" applyNumberFormat="1" applyFont="1" applyFill="1" applyBorder="1" applyAlignment="1">
      <alignment horizontal="left"/>
    </xf>
    <xf numFmtId="164" fontId="0" fillId="5" borderId="0" xfId="0" applyNumberFormat="1" applyFill="1" applyBorder="1"/>
    <xf numFmtId="164" fontId="3" fillId="0" borderId="0" xfId="0" applyNumberFormat="1" applyFont="1" applyFill="1" applyBorder="1" applyAlignment="1">
      <alignment horizontal="left"/>
    </xf>
    <xf numFmtId="164" fontId="0" fillId="0" borderId="1" xfId="0" applyNumberFormat="1" applyFont="1" applyBorder="1"/>
    <xf numFmtId="0" fontId="0" fillId="2" borderId="15" xfId="0" applyFill="1" applyBorder="1"/>
    <xf numFmtId="0" fontId="0" fillId="2" borderId="16" xfId="0" applyFill="1" applyBorder="1"/>
    <xf numFmtId="0" fontId="6" fillId="8" borderId="6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0" fillId="10" borderId="6" xfId="0" applyFont="1" applyFill="1" applyBorder="1" applyAlignment="1">
      <alignment horizontal="center"/>
    </xf>
    <xf numFmtId="0" fontId="0" fillId="11" borderId="6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12" borderId="7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0" fontId="0" fillId="12" borderId="5" xfId="0" applyFont="1" applyFill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0" fontId="0" fillId="0" borderId="0" xfId="0" applyFill="1"/>
    <xf numFmtId="165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2" borderId="14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4" xfId="0" applyNumberFormat="1" applyBorder="1"/>
    <xf numFmtId="164" fontId="0" fillId="0" borderId="0" xfId="0" applyNumberFormat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1" fillId="2" borderId="4" xfId="0" applyFont="1" applyFill="1" applyBorder="1"/>
    <xf numFmtId="0" fontId="0" fillId="0" borderId="9" xfId="0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0" fontId="1" fillId="2" borderId="21" xfId="0" applyFont="1" applyFill="1" applyBorder="1"/>
    <xf numFmtId="0" fontId="0" fillId="2" borderId="22" xfId="0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7" fillId="3" borderId="28" xfId="0" applyFont="1" applyFill="1" applyBorder="1"/>
    <xf numFmtId="0" fontId="7" fillId="3" borderId="29" xfId="0" applyFont="1" applyFill="1" applyBorder="1"/>
    <xf numFmtId="0" fontId="6" fillId="3" borderId="29" xfId="0" applyFont="1" applyFill="1" applyBorder="1"/>
    <xf numFmtId="0" fontId="6" fillId="3" borderId="29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8" borderId="28" xfId="0" applyFont="1" applyFill="1" applyBorder="1"/>
    <xf numFmtId="0" fontId="7" fillId="8" borderId="29" xfId="0" applyFont="1" applyFill="1" applyBorder="1"/>
    <xf numFmtId="0" fontId="6" fillId="8" borderId="29" xfId="0" applyFont="1" applyFill="1" applyBorder="1"/>
    <xf numFmtId="0" fontId="6" fillId="8" borderId="29" xfId="0" applyFont="1" applyFill="1" applyBorder="1" applyAlignment="1">
      <alignment horizontal="center"/>
    </xf>
    <xf numFmtId="0" fontId="8" fillId="4" borderId="28" xfId="0" applyFont="1" applyFill="1" applyBorder="1"/>
    <xf numFmtId="0" fontId="7" fillId="4" borderId="29" xfId="0" applyFont="1" applyFill="1" applyBorder="1"/>
    <xf numFmtId="0" fontId="5" fillId="4" borderId="29" xfId="0" applyFont="1" applyFill="1" applyBorder="1"/>
    <xf numFmtId="0" fontId="6" fillId="4" borderId="29" xfId="0" applyFont="1" applyFill="1" applyBorder="1"/>
    <xf numFmtId="0" fontId="6" fillId="4" borderId="29" xfId="0" applyFont="1" applyFill="1" applyBorder="1" applyAlignment="1">
      <alignment horizontal="center"/>
    </xf>
    <xf numFmtId="164" fontId="0" fillId="5" borderId="25" xfId="0" applyNumberFormat="1" applyFill="1" applyBorder="1" applyAlignment="1">
      <alignment horizontal="center"/>
    </xf>
    <xf numFmtId="164" fontId="0" fillId="5" borderId="24" xfId="0" applyNumberFormat="1" applyFill="1" applyBorder="1" applyAlignment="1">
      <alignment horizontal="center"/>
    </xf>
    <xf numFmtId="164" fontId="0" fillId="5" borderId="31" xfId="0" applyNumberFormat="1" applyFill="1" applyBorder="1" applyAlignment="1">
      <alignment horizontal="center"/>
    </xf>
    <xf numFmtId="164" fontId="0" fillId="5" borderId="32" xfId="0" applyNumberFormat="1" applyFill="1" applyBorder="1"/>
    <xf numFmtId="164" fontId="0" fillId="5" borderId="33" xfId="0" applyNumberFormat="1" applyFill="1" applyBorder="1"/>
    <xf numFmtId="164" fontId="0" fillId="5" borderId="32" xfId="0" applyNumberFormat="1" applyFill="1" applyBorder="1" applyAlignment="1">
      <alignment horizontal="center"/>
    </xf>
    <xf numFmtId="0" fontId="7" fillId="9" borderId="29" xfId="0" applyFont="1" applyFill="1" applyBorder="1"/>
    <xf numFmtId="0" fontId="6" fillId="9" borderId="29" xfId="0" applyFont="1" applyFill="1" applyBorder="1"/>
    <xf numFmtId="0" fontId="6" fillId="9" borderId="29" xfId="0" applyFont="1" applyFill="1" applyBorder="1" applyAlignment="1">
      <alignment horizontal="center"/>
    </xf>
    <xf numFmtId="0" fontId="7" fillId="9" borderId="28" xfId="0" applyFont="1" applyFill="1" applyBorder="1"/>
    <xf numFmtId="164" fontId="6" fillId="3" borderId="0" xfId="0" applyNumberFormat="1" applyFont="1" applyFill="1" applyBorder="1" applyAlignment="1">
      <alignment horizontal="center"/>
    </xf>
    <xf numFmtId="164" fontId="6" fillId="9" borderId="8" xfId="0" applyNumberFormat="1" applyFont="1" applyFill="1" applyBorder="1" applyAlignment="1">
      <alignment horizontal="center"/>
    </xf>
    <xf numFmtId="164" fontId="0" fillId="5" borderId="34" xfId="0" applyNumberFormat="1" applyFill="1" applyBorder="1" applyAlignment="1">
      <alignment horizontal="center"/>
    </xf>
    <xf numFmtId="0" fontId="8" fillId="5" borderId="28" xfId="0" applyFont="1" applyFill="1" applyBorder="1"/>
    <xf numFmtId="0" fontId="7" fillId="5" borderId="29" xfId="0" applyFont="1" applyFill="1" applyBorder="1"/>
    <xf numFmtId="0" fontId="5" fillId="5" borderId="29" xfId="0" applyFont="1" applyFill="1" applyBorder="1"/>
    <xf numFmtId="0" fontId="6" fillId="5" borderId="29" xfId="0" applyFont="1" applyFill="1" applyBorder="1"/>
    <xf numFmtId="0" fontId="6" fillId="5" borderId="29" xfId="0" applyFont="1" applyFill="1" applyBorder="1" applyAlignment="1">
      <alignment horizontal="center"/>
    </xf>
    <xf numFmtId="0" fontId="8" fillId="7" borderId="28" xfId="0" applyFont="1" applyFill="1" applyBorder="1"/>
    <xf numFmtId="0" fontId="7" fillId="7" borderId="29" xfId="0" applyFont="1" applyFill="1" applyBorder="1"/>
    <xf numFmtId="0" fontId="5" fillId="7" borderId="29" xfId="0" applyFont="1" applyFill="1" applyBorder="1"/>
    <xf numFmtId="0" fontId="6" fillId="7" borderId="29" xfId="0" applyFont="1" applyFill="1" applyBorder="1"/>
    <xf numFmtId="0" fontId="6" fillId="7" borderId="29" xfId="0" applyFont="1" applyFill="1" applyBorder="1" applyAlignment="1">
      <alignment horizontal="center"/>
    </xf>
    <xf numFmtId="0" fontId="6" fillId="4" borderId="29" xfId="0" applyFont="1" applyFill="1" applyBorder="1" applyAlignment="1"/>
    <xf numFmtId="0" fontId="8" fillId="10" borderId="28" xfId="0" applyFont="1" applyFill="1" applyBorder="1"/>
    <xf numFmtId="0" fontId="7" fillId="10" borderId="29" xfId="0" applyFont="1" applyFill="1" applyBorder="1"/>
    <xf numFmtId="0" fontId="5" fillId="10" borderId="29" xfId="0" applyFont="1" applyFill="1" applyBorder="1"/>
    <xf numFmtId="0" fontId="6" fillId="10" borderId="29" xfId="0" applyFont="1" applyFill="1" applyBorder="1"/>
    <xf numFmtId="0" fontId="6" fillId="10" borderId="29" xfId="0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8" fillId="6" borderId="28" xfId="0" applyFont="1" applyFill="1" applyBorder="1"/>
    <xf numFmtId="0" fontId="7" fillId="6" borderId="29" xfId="0" applyFont="1" applyFill="1" applyBorder="1"/>
    <xf numFmtId="0" fontId="5" fillId="6" borderId="29" xfId="0" applyFont="1" applyFill="1" applyBorder="1"/>
    <xf numFmtId="0" fontId="6" fillId="6" borderId="29" xfId="0" applyFont="1" applyFill="1" applyBorder="1"/>
    <xf numFmtId="0" fontId="6" fillId="6" borderId="29" xfId="0" applyFont="1" applyFill="1" applyBorder="1" applyAlignment="1">
      <alignment horizontal="center"/>
    </xf>
    <xf numFmtId="0" fontId="8" fillId="11" borderId="28" xfId="0" applyFont="1" applyFill="1" applyBorder="1"/>
    <xf numFmtId="0" fontId="7" fillId="11" borderId="29" xfId="0" applyFont="1" applyFill="1" applyBorder="1"/>
    <xf numFmtId="0" fontId="5" fillId="11" borderId="29" xfId="0" applyFont="1" applyFill="1" applyBorder="1"/>
    <xf numFmtId="0" fontId="6" fillId="11" borderId="29" xfId="0" applyFont="1" applyFill="1" applyBorder="1"/>
    <xf numFmtId="0" fontId="6" fillId="11" borderId="29" xfId="0" applyFont="1" applyFill="1" applyBorder="1" applyAlignment="1">
      <alignment horizontal="center"/>
    </xf>
    <xf numFmtId="0" fontId="6" fillId="7" borderId="29" xfId="0" applyFont="1" applyFill="1" applyBorder="1" applyAlignment="1"/>
    <xf numFmtId="0" fontId="8" fillId="12" borderId="28" xfId="0" applyFont="1" applyFill="1" applyBorder="1"/>
    <xf numFmtId="0" fontId="7" fillId="12" borderId="29" xfId="0" applyFont="1" applyFill="1" applyBorder="1"/>
    <xf numFmtId="0" fontId="5" fillId="12" borderId="29" xfId="0" applyFont="1" applyFill="1" applyBorder="1"/>
    <xf numFmtId="0" fontId="6" fillId="12" borderId="29" xfId="0" applyFont="1" applyFill="1" applyBorder="1"/>
    <xf numFmtId="0" fontId="6" fillId="12" borderId="29" xfId="0" applyFont="1" applyFill="1" applyBorder="1" applyAlignment="1">
      <alignment horizontal="center"/>
    </xf>
    <xf numFmtId="164" fontId="0" fillId="2" borderId="6" xfId="0" applyNumberFormat="1" applyFill="1" applyBorder="1"/>
    <xf numFmtId="164" fontId="0" fillId="2" borderId="0" xfId="0" applyNumberFormat="1" applyFill="1" applyBorder="1"/>
    <xf numFmtId="164" fontId="0" fillId="2" borderId="3" xfId="0" applyNumberFormat="1" applyFill="1" applyBorder="1"/>
    <xf numFmtId="164" fontId="0" fillId="2" borderId="4" xfId="0" applyNumberFormat="1" applyFill="1" applyBorder="1"/>
    <xf numFmtId="164" fontId="0" fillId="0" borderId="0" xfId="0" applyNumberFormat="1" applyFill="1"/>
    <xf numFmtId="164" fontId="0" fillId="3" borderId="3" xfId="0" applyNumberFormat="1" applyFont="1" applyFill="1" applyBorder="1" applyAlignment="1">
      <alignment horizontal="center"/>
    </xf>
    <xf numFmtId="164" fontId="0" fillId="4" borderId="6" xfId="0" applyNumberFormat="1" applyFont="1" applyFill="1" applyBorder="1" applyAlignment="1">
      <alignment horizontal="center"/>
    </xf>
    <xf numFmtId="164" fontId="0" fillId="5" borderId="6" xfId="0" applyNumberFormat="1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64" fontId="0" fillId="6" borderId="6" xfId="0" applyNumberFormat="1" applyFont="1" applyFill="1" applyBorder="1" applyAlignment="1">
      <alignment horizontal="center"/>
    </xf>
    <xf numFmtId="164" fontId="0" fillId="7" borderId="6" xfId="0" applyNumberFormat="1" applyFont="1" applyFill="1" applyBorder="1" applyAlignment="1">
      <alignment horizontal="center"/>
    </xf>
    <xf numFmtId="164" fontId="0" fillId="10" borderId="0" xfId="0" applyNumberFormat="1" applyFon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164" fontId="1" fillId="2" borderId="3" xfId="0" applyNumberFormat="1" applyFont="1" applyFill="1" applyBorder="1"/>
    <xf numFmtId="164" fontId="0" fillId="0" borderId="6" xfId="0" applyNumberFormat="1" applyFont="1" applyFill="1" applyBorder="1" applyAlignment="1">
      <alignment horizontal="center"/>
    </xf>
    <xf numFmtId="164" fontId="0" fillId="0" borderId="7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35" xfId="0" applyFill="1" applyBorder="1" applyAlignment="1">
      <alignment horizontal="center"/>
    </xf>
    <xf numFmtId="164" fontId="0" fillId="15" borderId="0" xfId="0" applyNumberFormat="1" applyFill="1"/>
    <xf numFmtId="0" fontId="6" fillId="3" borderId="36" xfId="0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6" fillId="5" borderId="36" xfId="0" applyFont="1" applyFill="1" applyBorder="1" applyAlignment="1">
      <alignment horizontal="center"/>
    </xf>
    <xf numFmtId="0" fontId="6" fillId="6" borderId="36" xfId="0" applyFont="1" applyFill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64" fontId="1" fillId="0" borderId="38" xfId="0" applyNumberFormat="1" applyFont="1" applyBorder="1" applyAlignment="1">
      <alignment horizontal="center"/>
    </xf>
    <xf numFmtId="0" fontId="6" fillId="8" borderId="36" xfId="0" applyFont="1" applyFill="1" applyBorder="1" applyAlignment="1">
      <alignment horizontal="center"/>
    </xf>
    <xf numFmtId="0" fontId="6" fillId="7" borderId="36" xfId="0" applyFont="1" applyFill="1" applyBorder="1" applyAlignment="1">
      <alignment horizontal="center"/>
    </xf>
    <xf numFmtId="0" fontId="6" fillId="11" borderId="36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9" borderId="36" xfId="0" applyFont="1" applyFill="1" applyBorder="1" applyAlignment="1">
      <alignment horizontal="center"/>
    </xf>
    <xf numFmtId="0" fontId="6" fillId="10" borderId="36" xfId="0" applyFont="1" applyFill="1" applyBorder="1" applyAlignment="1">
      <alignment horizontal="center"/>
    </xf>
    <xf numFmtId="0" fontId="6" fillId="12" borderId="3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164" fontId="0" fillId="5" borderId="1" xfId="0" applyNumberFormat="1" applyFont="1" applyFill="1" applyBorder="1" applyAlignment="1">
      <alignment horizontal="center"/>
    </xf>
    <xf numFmtId="164" fontId="0" fillId="6" borderId="5" xfId="0" applyNumberFormat="1" applyFont="1" applyFill="1" applyBorder="1" applyAlignment="1">
      <alignment horizontal="center"/>
    </xf>
    <xf numFmtId="164" fontId="0" fillId="11" borderId="39" xfId="0" quotePrefix="1" applyNumberFormat="1" applyFont="1" applyFill="1" applyBorder="1" applyAlignment="1">
      <alignment horizontal="center"/>
    </xf>
    <xf numFmtId="164" fontId="0" fillId="11" borderId="1" xfId="0" quotePrefix="1" applyNumberFormat="1" applyFont="1" applyFill="1" applyBorder="1" applyAlignment="1">
      <alignment horizontal="center"/>
    </xf>
    <xf numFmtId="164" fontId="0" fillId="11" borderId="5" xfId="0" quotePrefix="1" applyNumberFormat="1" applyFont="1" applyFill="1" applyBorder="1" applyAlignment="1">
      <alignment horizontal="center"/>
    </xf>
    <xf numFmtId="164" fontId="0" fillId="11" borderId="1" xfId="0" applyNumberFormat="1" applyFont="1" applyFill="1" applyBorder="1" applyAlignment="1">
      <alignment horizontal="center"/>
    </xf>
    <xf numFmtId="164" fontId="0" fillId="11" borderId="5" xfId="0" applyNumberFormat="1" applyFont="1" applyFill="1" applyBorder="1" applyAlignment="1">
      <alignment horizontal="center"/>
    </xf>
    <xf numFmtId="164" fontId="0" fillId="0" borderId="6" xfId="0" applyNumberFormat="1" applyFont="1" applyBorder="1"/>
    <xf numFmtId="0" fontId="0" fillId="0" borderId="40" xfId="0" applyFont="1" applyFill="1" applyBorder="1" applyAlignment="1">
      <alignment horizontal="center"/>
    </xf>
    <xf numFmtId="164" fontId="0" fillId="0" borderId="39" xfId="0" applyNumberFormat="1" applyFont="1" applyFill="1" applyBorder="1" applyAlignment="1">
      <alignment horizontal="center"/>
    </xf>
    <xf numFmtId="164" fontId="0" fillId="7" borderId="10" xfId="0" applyNumberFormat="1" applyFont="1" applyFill="1" applyBorder="1" applyAlignment="1">
      <alignment horizontal="center"/>
    </xf>
    <xf numFmtId="164" fontId="0" fillId="11" borderId="9" xfId="0" applyNumberFormat="1" applyFont="1" applyFill="1" applyBorder="1" applyAlignment="1">
      <alignment horizontal="center"/>
    </xf>
    <xf numFmtId="164" fontId="0" fillId="6" borderId="11" xfId="0" applyNumberFormat="1" applyFont="1" applyFill="1" applyBorder="1" applyAlignment="1">
      <alignment horizontal="center"/>
    </xf>
    <xf numFmtId="164" fontId="0" fillId="12" borderId="9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6" fillId="8" borderId="12" xfId="0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0" fillId="7" borderId="12" xfId="0" applyFont="1" applyFill="1" applyBorder="1" applyAlignment="1">
      <alignment horizontal="center"/>
    </xf>
    <xf numFmtId="0" fontId="0" fillId="10" borderId="12" xfId="0" applyFont="1" applyFill="1" applyBorder="1" applyAlignment="1">
      <alignment horizontal="center"/>
    </xf>
    <xf numFmtId="0" fontId="0" fillId="11" borderId="12" xfId="0" applyFont="1" applyFill="1" applyBorder="1" applyAlignment="1">
      <alignment horizontal="center"/>
    </xf>
    <xf numFmtId="0" fontId="0" fillId="12" borderId="14" xfId="0" applyFont="1" applyFill="1" applyBorder="1" applyAlignment="1">
      <alignment horizontal="center"/>
    </xf>
    <xf numFmtId="0" fontId="0" fillId="3" borderId="35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0" fillId="5" borderId="0" xfId="0" applyNumberFormat="1" applyFont="1" applyFill="1" applyBorder="1" applyAlignment="1"/>
    <xf numFmtId="0" fontId="0" fillId="0" borderId="17" xfId="0" applyFill="1" applyBorder="1" applyAlignment="1">
      <alignment horizontal="center"/>
    </xf>
    <xf numFmtId="164" fontId="0" fillId="0" borderId="14" xfId="0" applyNumberFormat="1" applyFont="1" applyFill="1" applyBorder="1" applyAlignment="1">
      <alignment horizontal="center"/>
    </xf>
    <xf numFmtId="0" fontId="0" fillId="16" borderId="0" xfId="0" applyFill="1"/>
    <xf numFmtId="164" fontId="0" fillId="0" borderId="15" xfId="0" applyNumberFormat="1" applyFill="1" applyBorder="1" applyAlignment="1">
      <alignment horizontal="center"/>
    </xf>
    <xf numFmtId="164" fontId="0" fillId="0" borderId="15" xfId="0" quotePrefix="1" applyNumberFormat="1" applyFont="1" applyBorder="1" applyAlignment="1">
      <alignment horizontal="center"/>
    </xf>
    <xf numFmtId="164" fontId="0" fillId="16" borderId="14" xfId="0" applyNumberFormat="1" applyFont="1" applyFill="1" applyBorder="1" applyAlignment="1">
      <alignment horizontal="center"/>
    </xf>
    <xf numFmtId="164" fontId="0" fillId="16" borderId="25" xfId="0" applyNumberFormat="1" applyFill="1" applyBorder="1" applyAlignment="1">
      <alignment horizontal="center"/>
    </xf>
    <xf numFmtId="0" fontId="0" fillId="14" borderId="17" xfId="0" applyFill="1" applyBorder="1" applyAlignment="1">
      <alignment horizontal="center"/>
    </xf>
    <xf numFmtId="164" fontId="0" fillId="5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0" fillId="5" borderId="0" xfId="0" applyNumberFormat="1" applyFont="1" applyFill="1" applyBorder="1" applyAlignment="1">
      <alignment horizontal="left"/>
    </xf>
    <xf numFmtId="164" fontId="0" fillId="2" borderId="4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6" borderId="29" xfId="0" applyFont="1" applyFill="1" applyBorder="1" applyAlignment="1">
      <alignment horizontal="center"/>
    </xf>
    <xf numFmtId="0" fontId="6" fillId="11" borderId="29" xfId="0" applyFont="1" applyFill="1" applyBorder="1" applyAlignment="1">
      <alignment horizontal="center"/>
    </xf>
    <xf numFmtId="0" fontId="6" fillId="12" borderId="29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164" fontId="0" fillId="5" borderId="42" xfId="0" applyNumberFormat="1" applyFill="1" applyBorder="1" applyAlignment="1">
      <alignment horizontal="center"/>
    </xf>
    <xf numFmtId="164" fontId="0" fillId="5" borderId="43" xfId="0" applyNumberFormat="1" applyFill="1" applyBorder="1" applyAlignment="1">
      <alignment horizontal="center"/>
    </xf>
    <xf numFmtId="164" fontId="0" fillId="5" borderId="44" xfId="0" applyNumberFormat="1" applyFill="1" applyBorder="1" applyAlignment="1">
      <alignment horizontal="center"/>
    </xf>
    <xf numFmtId="164" fontId="0" fillId="5" borderId="45" xfId="0" applyNumberForma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8" borderId="29" xfId="0" applyFont="1" applyFill="1" applyBorder="1" applyAlignment="1">
      <alignment horizontal="center"/>
    </xf>
    <xf numFmtId="0" fontId="6" fillId="9" borderId="29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left"/>
    </xf>
    <xf numFmtId="0" fontId="5" fillId="4" borderId="36" xfId="0" applyFont="1" applyFill="1" applyBorder="1" applyAlignment="1">
      <alignment horizontal="left"/>
    </xf>
    <xf numFmtId="0" fontId="6" fillId="5" borderId="29" xfId="0" applyFont="1" applyFill="1" applyBorder="1" applyAlignment="1">
      <alignment horizontal="center"/>
    </xf>
    <xf numFmtId="0" fontId="6" fillId="7" borderId="29" xfId="0" applyFont="1" applyFill="1" applyBorder="1" applyAlignment="1">
      <alignment horizontal="center"/>
    </xf>
    <xf numFmtId="0" fontId="6" fillId="10" borderId="2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181"/>
  <sheetViews>
    <sheetView tabSelected="1" topLeftCell="A19" zoomScaleNormal="100" workbookViewId="0">
      <pane ySplit="1635" topLeftCell="A144"/>
      <selection activeCell="AN19" sqref="AN1:AN65536"/>
      <selection pane="bottomLeft" activeCell="AA151" sqref="AA151:AB151"/>
    </sheetView>
  </sheetViews>
  <sheetFormatPr defaultRowHeight="15"/>
  <cols>
    <col min="1" max="2" width="3.42578125" style="125" customWidth="1"/>
    <col min="3" max="3" width="3.5703125" style="125" customWidth="1"/>
    <col min="4" max="4" width="4.42578125" style="125" customWidth="1"/>
    <col min="5" max="5" width="5.140625" style="125" customWidth="1"/>
    <col min="6" max="6" width="3.140625" style="125" customWidth="1"/>
    <col min="7" max="7" width="3.5703125" style="125" customWidth="1"/>
    <col min="8" max="8" width="6.140625" style="140" customWidth="1"/>
    <col min="9" max="9" width="3.42578125" style="125" customWidth="1"/>
    <col min="10" max="10" width="3.5703125" style="125" customWidth="1"/>
    <col min="11" max="11" width="4.7109375" style="125" customWidth="1"/>
    <col min="12" max="12" width="5.140625" style="125" customWidth="1"/>
    <col min="13" max="13" width="3.85546875" style="125" customWidth="1"/>
    <col min="14" max="14" width="3.5703125" style="125" customWidth="1"/>
    <col min="15" max="15" width="6.28515625" style="140" customWidth="1"/>
    <col min="16" max="16" width="0.7109375" style="28" customWidth="1"/>
    <col min="17" max="17" width="3.5703125" style="28" customWidth="1"/>
    <col min="18" max="18" width="3.5703125" style="125" customWidth="1"/>
    <col min="19" max="19" width="5.85546875" style="125" customWidth="1"/>
    <col min="20" max="20" width="5.28515625" style="125" customWidth="1"/>
    <col min="21" max="21" width="4.42578125" style="125" customWidth="1"/>
    <col min="22" max="22" width="3.5703125" style="125" customWidth="1"/>
    <col min="23" max="23" width="6.140625" style="140" customWidth="1"/>
    <col min="24" max="25" width="3.5703125" style="125" customWidth="1"/>
    <col min="26" max="26" width="4.140625" style="125" customWidth="1"/>
    <col min="27" max="27" width="3" style="125" customWidth="1"/>
    <col min="28" max="28" width="3.140625" style="125" customWidth="1"/>
    <col min="29" max="29" width="3.42578125" style="125" customWidth="1"/>
    <col min="30" max="30" width="6.28515625" style="140" customWidth="1"/>
    <col min="31" max="31" width="0.7109375" style="29" customWidth="1"/>
    <col min="32" max="32" width="4.5703125" style="30" customWidth="1"/>
    <col min="33" max="33" width="3.42578125" style="26" customWidth="1"/>
    <col min="34" max="39" width="1.140625" style="29" customWidth="1"/>
    <col min="40" max="40" width="8.42578125" style="29" bestFit="1" customWidth="1"/>
    <col min="41" max="41" width="3.7109375" style="29" customWidth="1"/>
    <col min="42" max="42" width="5.28515625" style="31" customWidth="1"/>
    <col min="43" max="45" width="3.28515625" style="29" customWidth="1"/>
    <col min="46" max="46" width="5.28515625" style="29" customWidth="1"/>
    <col min="47" max="47" width="3.28515625" style="29" customWidth="1"/>
    <col min="48" max="48" width="5.28515625" style="29" customWidth="1"/>
    <col min="49" max="49" width="3.7109375" style="29" customWidth="1"/>
    <col min="50" max="50" width="5.28515625" style="29" customWidth="1"/>
    <col min="51" max="53" width="3.28515625" style="29" customWidth="1"/>
    <col min="54" max="54" width="5.28515625" style="29" customWidth="1"/>
    <col min="55" max="55" width="3.28515625" style="29" customWidth="1"/>
    <col min="56" max="56" width="5.28515625" style="29" customWidth="1"/>
    <col min="57" max="57" width="3.7109375" style="29" customWidth="1"/>
    <col min="58" max="58" width="5.28515625" style="29" customWidth="1"/>
    <col min="59" max="59" width="3.28515625" style="29" customWidth="1"/>
    <col min="60" max="85" width="9.140625" style="29"/>
    <col min="86" max="16384" width="9.140625" style="90"/>
  </cols>
  <sheetData>
    <row r="1" spans="1:57" s="25" customFormat="1" ht="18.7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F1" s="26"/>
      <c r="AG1" s="26"/>
      <c r="AP1" s="27"/>
    </row>
    <row r="2" spans="1:57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1:57">
      <c r="A3" s="24" t="s">
        <v>140</v>
      </c>
      <c r="B3" s="28"/>
      <c r="C3" s="28"/>
      <c r="D3" s="28"/>
      <c r="E3" s="28"/>
      <c r="F3" s="28"/>
      <c r="G3" s="29"/>
      <c r="H3" s="28" t="s">
        <v>141</v>
      </c>
      <c r="I3" s="29"/>
      <c r="J3" s="28"/>
      <c r="K3" s="28"/>
      <c r="L3" s="28"/>
      <c r="M3" s="28"/>
      <c r="N3" s="28"/>
      <c r="O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I3" s="24"/>
      <c r="AO3" s="24"/>
      <c r="AW3" s="24"/>
      <c r="BE3" s="24"/>
    </row>
    <row r="4" spans="1:57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4" t="s">
        <v>74</v>
      </c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30"/>
      <c r="AF4" s="32"/>
    </row>
    <row r="5" spans="1:57">
      <c r="A5" s="24" t="s">
        <v>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Q5" s="29"/>
      <c r="R5" s="29"/>
      <c r="S5" s="29"/>
      <c r="T5" s="24" t="s">
        <v>9</v>
      </c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P5" s="33"/>
    </row>
    <row r="6" spans="1:57">
      <c r="A6" s="228">
        <v>1</v>
      </c>
      <c r="B6" s="35" t="str">
        <f ca="1">Scorecards!D3</f>
        <v>Dave Beavons &amp; Roger Keane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 t="e">
        <f ca="1">Scorecards!L38</f>
        <v>#NAME?</v>
      </c>
      <c r="P6" s="38"/>
      <c r="Q6" s="29"/>
      <c r="R6" s="29"/>
      <c r="S6" s="29"/>
      <c r="T6" s="24" t="s">
        <v>10</v>
      </c>
      <c r="U6" s="28"/>
      <c r="V6" s="28"/>
      <c r="W6" s="28"/>
      <c r="X6" s="28" t="s">
        <v>137</v>
      </c>
      <c r="Y6" s="28"/>
      <c r="Z6" s="28"/>
      <c r="AA6" s="28"/>
      <c r="AB6" s="28"/>
      <c r="AC6" s="29"/>
      <c r="AD6" s="28">
        <f>IF(G153&gt;0,G153,-G153)</f>
        <v>13</v>
      </c>
      <c r="AE6" s="28"/>
      <c r="AF6" s="28" t="s">
        <v>37</v>
      </c>
    </row>
    <row r="7" spans="1:57">
      <c r="A7" s="131">
        <v>2</v>
      </c>
      <c r="B7" s="39" t="str">
        <f ca="1">Scorecards!P3</f>
        <v>Paul Cutler &amp; Geoff Davies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37" t="e">
        <f ca="1">Scorecards!X38</f>
        <v>#NAME?</v>
      </c>
      <c r="P7" s="38"/>
      <c r="Q7" s="29"/>
      <c r="R7" s="29"/>
      <c r="S7" s="29"/>
      <c r="T7" s="24" t="s">
        <v>11</v>
      </c>
      <c r="U7" s="28"/>
      <c r="V7" s="28"/>
      <c r="W7" s="28"/>
      <c r="X7" s="24" t="s">
        <v>16</v>
      </c>
      <c r="Y7" s="28"/>
      <c r="Z7" s="41" t="s">
        <v>138</v>
      </c>
      <c r="AA7" s="24"/>
      <c r="AB7" s="28"/>
      <c r="AC7" s="29"/>
      <c r="AD7" s="28"/>
      <c r="AE7" s="28"/>
      <c r="AF7" s="28"/>
      <c r="AP7" s="42"/>
    </row>
    <row r="8" spans="1:57">
      <c r="A8" s="43">
        <v>3</v>
      </c>
      <c r="B8" s="44" t="str">
        <f ca="1">Scorecards!AB3</f>
        <v>Barbara Hackett &amp; Dan Crofts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37" t="e">
        <f ca="1">Scorecards!AJ38</f>
        <v>#NAME?</v>
      </c>
      <c r="P8" s="38"/>
      <c r="Q8" s="29"/>
      <c r="R8" s="29"/>
      <c r="S8" s="29"/>
      <c r="T8" s="28"/>
      <c r="U8" s="28"/>
      <c r="V8" s="28"/>
      <c r="W8" s="46"/>
      <c r="X8" s="29"/>
      <c r="Y8" s="29"/>
      <c r="Z8" s="28"/>
      <c r="AA8" s="28"/>
      <c r="AB8" s="28"/>
      <c r="AC8" s="29"/>
      <c r="AD8" s="28"/>
      <c r="AE8" s="28"/>
      <c r="AF8" s="28"/>
    </row>
    <row r="9" spans="1:57" ht="15.75" thickBot="1">
      <c r="A9" s="229">
        <v>4</v>
      </c>
      <c r="B9" s="47" t="str">
        <f ca="1">Scorecards!AN3</f>
        <v>Mike Cornes &amp; Annette Lucas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37" t="e">
        <f ca="1">Scorecards!AV38</f>
        <v>#NAME?</v>
      </c>
      <c r="P9" s="38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F9" s="29"/>
      <c r="AO9" s="49"/>
      <c r="AP9" s="42"/>
      <c r="AQ9" s="49"/>
      <c r="AR9" s="49"/>
      <c r="AS9" s="49"/>
      <c r="AT9" s="49"/>
      <c r="AU9" s="49"/>
      <c r="AV9" s="49"/>
    </row>
    <row r="10" spans="1:57">
      <c r="A10" s="50">
        <v>5</v>
      </c>
      <c r="B10" s="51" t="str">
        <f ca="1">Scorecards!D42</f>
        <v>Alma Richards &amp; Norman Jones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37" t="e">
        <f ca="1">Scorecards!L77</f>
        <v>#NAME?</v>
      </c>
      <c r="P10" s="38"/>
      <c r="Q10" s="29"/>
      <c r="R10" s="29"/>
      <c r="S10" s="29"/>
      <c r="T10" s="37" t="s">
        <v>12</v>
      </c>
      <c r="U10" s="28"/>
      <c r="V10" s="28"/>
      <c r="W10" s="28"/>
      <c r="X10" s="28" t="s">
        <v>202</v>
      </c>
      <c r="Y10" s="28"/>
      <c r="Z10" s="28"/>
      <c r="AA10" s="28"/>
      <c r="AB10" s="28"/>
      <c r="AC10" s="29"/>
      <c r="AD10" s="28">
        <f>IF(G154&gt;0,G154,-G154)</f>
        <v>101</v>
      </c>
      <c r="AE10" s="28"/>
      <c r="AF10" s="28" t="s">
        <v>37</v>
      </c>
      <c r="AO10" s="49"/>
      <c r="AP10" s="52"/>
      <c r="AQ10" s="49"/>
      <c r="AR10" s="49"/>
      <c r="AS10" s="49"/>
      <c r="AT10" s="49"/>
      <c r="AU10" s="49"/>
      <c r="AV10" s="49"/>
    </row>
    <row r="11" spans="1:57">
      <c r="A11" s="53">
        <v>6</v>
      </c>
      <c r="B11" s="54" t="str">
        <f ca="1">Scorecards!P42</f>
        <v>Keith Shuttleworth &amp; John Waller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37" t="e">
        <f ca="1">Scorecards!X77</f>
        <v>#NAME?</v>
      </c>
      <c r="P11" s="38"/>
      <c r="Q11" s="29"/>
      <c r="R11" s="29"/>
      <c r="S11" s="29"/>
      <c r="T11" s="37" t="s">
        <v>13</v>
      </c>
      <c r="U11" s="28"/>
      <c r="V11" s="28"/>
      <c r="W11" s="28"/>
      <c r="X11" s="37" t="s">
        <v>16</v>
      </c>
      <c r="Y11" s="46"/>
      <c r="Z11" s="41" t="s">
        <v>194</v>
      </c>
      <c r="AA11" s="28"/>
      <c r="AB11" s="28"/>
      <c r="AC11" s="29"/>
      <c r="AD11" s="28"/>
      <c r="AE11" s="28"/>
      <c r="AF11" s="28"/>
      <c r="AO11" s="49"/>
      <c r="AP11" s="38"/>
      <c r="AQ11" s="49"/>
      <c r="AR11" s="49"/>
      <c r="AS11" s="49"/>
      <c r="AT11" s="49"/>
      <c r="AU11" s="49"/>
      <c r="AV11" s="49"/>
    </row>
    <row r="12" spans="1:57">
      <c r="A12" s="55">
        <v>7</v>
      </c>
      <c r="B12" s="56" t="str">
        <f ca="1">Scorecards!AB42</f>
        <v>James Vickers &amp; Martin Church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37" t="e">
        <f ca="1">Scorecards!AJ77</f>
        <v>#NAME?</v>
      </c>
      <c r="P12" s="38"/>
      <c r="Q12" s="29"/>
      <c r="R12" s="29"/>
      <c r="S12" s="29"/>
      <c r="T12" s="28"/>
      <c r="U12" s="28"/>
      <c r="V12" s="28"/>
      <c r="W12" s="28"/>
      <c r="X12" s="58"/>
      <c r="Y12" s="28"/>
      <c r="Z12" s="28"/>
      <c r="AA12" s="28"/>
      <c r="AB12" s="28"/>
      <c r="AC12" s="29"/>
      <c r="AD12" s="28"/>
      <c r="AE12" s="28"/>
      <c r="AF12" s="28"/>
      <c r="AO12" s="49"/>
      <c r="AP12" s="52"/>
      <c r="AQ12" s="49"/>
      <c r="AR12" s="49"/>
      <c r="AS12" s="49"/>
      <c r="AT12" s="49"/>
      <c r="AU12" s="49"/>
      <c r="AV12" s="49"/>
    </row>
    <row r="13" spans="1:57" ht="15.75" thickBot="1">
      <c r="A13" s="59">
        <v>8</v>
      </c>
      <c r="B13" s="60" t="str">
        <f ca="1">Scorecards!AN42</f>
        <v>Kath Adams &amp; Mike Beach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37" t="e">
        <f ca="1">Scorecards!AV77</f>
        <v>#NAME?</v>
      </c>
      <c r="P13" s="38"/>
      <c r="Q13" s="29"/>
      <c r="R13" s="29"/>
      <c r="S13" s="29"/>
      <c r="T13" s="28"/>
      <c r="U13" s="28"/>
      <c r="V13" s="28"/>
      <c r="W13" s="28"/>
      <c r="X13" s="28"/>
      <c r="Y13" s="28"/>
      <c r="Z13" s="28"/>
      <c r="AA13" s="28"/>
      <c r="AB13" s="28"/>
      <c r="AC13" s="29"/>
      <c r="AD13" s="28"/>
      <c r="AE13" s="28"/>
      <c r="AF13" s="28"/>
      <c r="AO13" s="49"/>
      <c r="AP13" s="52"/>
      <c r="AQ13" s="49"/>
      <c r="AR13" s="49"/>
      <c r="AS13" s="49"/>
      <c r="AT13" s="49"/>
      <c r="AU13" s="49"/>
      <c r="AV13" s="49"/>
    </row>
    <row r="14" spans="1:57">
      <c r="A14" s="61">
        <v>9</v>
      </c>
      <c r="B14" s="62" t="str">
        <f ca="1">Scorecards!D81</f>
        <v>Helen &amp; Peter Lees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37" t="e">
        <f ca="1">Scorecards!L116</f>
        <v>#NAME?</v>
      </c>
      <c r="P14" s="38"/>
      <c r="Q14" s="29"/>
      <c r="R14" s="29"/>
      <c r="S14" s="29"/>
      <c r="T14" s="24" t="s">
        <v>14</v>
      </c>
      <c r="U14" s="28"/>
      <c r="V14" s="28"/>
      <c r="W14" s="28"/>
      <c r="X14" s="28" t="s">
        <v>202</v>
      </c>
      <c r="Y14" s="28"/>
      <c r="Z14" s="28"/>
      <c r="AA14" s="28"/>
      <c r="AB14" s="28"/>
      <c r="AC14" s="29"/>
      <c r="AD14" s="28">
        <f>IF(G155&gt;0,G155,-G155)</f>
        <v>93</v>
      </c>
      <c r="AE14" s="28"/>
      <c r="AF14" s="28" t="s">
        <v>37</v>
      </c>
      <c r="AP14" s="38"/>
      <c r="AQ14" s="49"/>
      <c r="AR14" s="49"/>
      <c r="AS14" s="49"/>
      <c r="AT14" s="49"/>
      <c r="AU14" s="49"/>
      <c r="AV14" s="49"/>
    </row>
    <row r="15" spans="1:57">
      <c r="A15" s="63">
        <v>10</v>
      </c>
      <c r="B15" s="64" t="str">
        <f ca="1">Scorecards!P81</f>
        <v>Jeff Jones &amp; Dom Wilson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37" t="e">
        <f ca="1">Scorecards!X116</f>
        <v>#NAME?</v>
      </c>
      <c r="P15" s="38"/>
      <c r="Q15" s="29"/>
      <c r="R15" s="29"/>
      <c r="S15" s="29"/>
      <c r="T15" s="37" t="s">
        <v>15</v>
      </c>
      <c r="U15" s="28"/>
      <c r="V15" s="28"/>
      <c r="W15" s="28"/>
      <c r="X15" s="37" t="s">
        <v>16</v>
      </c>
      <c r="Y15" s="46"/>
      <c r="Z15" s="41" t="s">
        <v>194</v>
      </c>
      <c r="AA15" s="28"/>
      <c r="AB15" s="28"/>
      <c r="AC15" s="29"/>
      <c r="AD15" s="28"/>
      <c r="AE15" s="28"/>
      <c r="AF15" s="28"/>
    </row>
    <row r="16" spans="1:57">
      <c r="A16" s="53">
        <v>11</v>
      </c>
      <c r="B16" s="54" t="str">
        <f ca="1">Scorecards!AB81</f>
        <v>Terry May &amp; John Hartley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37" t="e">
        <f ca="1">Scorecards!AJ116</f>
        <v>#NAME?</v>
      </c>
      <c r="P16" s="38"/>
      <c r="Q16" s="29"/>
      <c r="R16" s="29"/>
      <c r="S16" s="29"/>
      <c r="T16" s="65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29"/>
    </row>
    <row r="17" spans="1:85" s="29" customFormat="1" ht="15.75" thickBot="1">
      <c r="A17" s="67">
        <v>12</v>
      </c>
      <c r="B17" s="68" t="str">
        <f ca="1">Scorecards!AN81</f>
        <v>Judy Mitchell &amp; David Alderson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37" t="e">
        <f ca="1">Scorecards!AV116</f>
        <v>#NAME?</v>
      </c>
      <c r="P17" s="38"/>
      <c r="Q17" s="66"/>
      <c r="R17" s="66"/>
      <c r="S17" s="66"/>
      <c r="T17" s="66"/>
      <c r="U17" s="66"/>
      <c r="V17" s="66"/>
      <c r="W17" s="66"/>
      <c r="X17" s="66"/>
      <c r="Z17" s="66"/>
      <c r="AA17" s="66"/>
      <c r="AB17" s="66"/>
      <c r="AD17" s="66"/>
      <c r="AE17" s="28"/>
      <c r="AF17" s="26"/>
      <c r="AG17" s="26"/>
      <c r="AP17" s="31"/>
    </row>
    <row r="18" spans="1:85" s="29" customForma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28"/>
      <c r="AF18" s="32"/>
      <c r="AG18" s="26"/>
      <c r="AK18" s="344"/>
      <c r="AL18" s="344"/>
      <c r="AM18" s="344"/>
      <c r="AN18" s="344"/>
      <c r="AO18" s="344"/>
      <c r="AP18" s="344"/>
      <c r="AQ18" s="344"/>
      <c r="AR18" s="344"/>
    </row>
    <row r="19" spans="1:85" s="76" customFormat="1" ht="66.75" thickBot="1">
      <c r="A19" s="69" t="s">
        <v>1</v>
      </c>
      <c r="B19" s="70" t="s">
        <v>3</v>
      </c>
      <c r="C19" s="70" t="s">
        <v>4</v>
      </c>
      <c r="D19" s="70" t="s">
        <v>5</v>
      </c>
      <c r="E19" s="70" t="s">
        <v>8</v>
      </c>
      <c r="F19" s="70" t="s">
        <v>32</v>
      </c>
      <c r="G19" s="70" t="s">
        <v>6</v>
      </c>
      <c r="H19" s="71" t="s">
        <v>7</v>
      </c>
      <c r="I19" s="70" t="s">
        <v>3</v>
      </c>
      <c r="J19" s="70" t="s">
        <v>4</v>
      </c>
      <c r="K19" s="70" t="s">
        <v>5</v>
      </c>
      <c r="L19" s="70" t="s">
        <v>8</v>
      </c>
      <c r="M19" s="70" t="s">
        <v>32</v>
      </c>
      <c r="N19" s="70" t="s">
        <v>6</v>
      </c>
      <c r="O19" s="71" t="s">
        <v>7</v>
      </c>
      <c r="P19" s="72"/>
      <c r="Q19" s="73" t="s">
        <v>3</v>
      </c>
      <c r="R19" s="70" t="s">
        <v>4</v>
      </c>
      <c r="S19" s="70" t="s">
        <v>5</v>
      </c>
      <c r="T19" s="70" t="s">
        <v>8</v>
      </c>
      <c r="U19" s="70" t="s">
        <v>32</v>
      </c>
      <c r="V19" s="70" t="s">
        <v>6</v>
      </c>
      <c r="W19" s="71" t="s">
        <v>7</v>
      </c>
      <c r="X19" s="70" t="s">
        <v>3</v>
      </c>
      <c r="Y19" s="70" t="s">
        <v>4</v>
      </c>
      <c r="Z19" s="70" t="s">
        <v>5</v>
      </c>
      <c r="AA19" s="70" t="s">
        <v>8</v>
      </c>
      <c r="AB19" s="70" t="s">
        <v>32</v>
      </c>
      <c r="AC19" s="70" t="s">
        <v>6</v>
      </c>
      <c r="AD19" s="71" t="s">
        <v>7</v>
      </c>
      <c r="AE19" s="74"/>
      <c r="AF19" s="75"/>
      <c r="AG19" s="70"/>
      <c r="AH19" s="70"/>
      <c r="AI19" s="70"/>
      <c r="AK19" s="70"/>
      <c r="AL19" s="70"/>
      <c r="AM19" s="70"/>
      <c r="AN19" s="76" t="s">
        <v>33</v>
      </c>
      <c r="AO19" s="77"/>
      <c r="AP19" s="78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</row>
    <row r="20" spans="1:85">
      <c r="A20" s="80">
        <v>1</v>
      </c>
      <c r="B20" s="81">
        <v>1</v>
      </c>
      <c r="C20" s="82">
        <v>13</v>
      </c>
      <c r="D20" s="313" t="str">
        <f ca="1">Scorecards!D6</f>
        <v>3NT</v>
      </c>
      <c r="E20" s="299" t="str">
        <f ca="1">Scorecards!E6</f>
        <v>W</v>
      </c>
      <c r="F20" s="299">
        <f ca="1">Scorecards!F6</f>
        <v>0</v>
      </c>
      <c r="G20" s="299">
        <f ca="1">Scorecards!G6</f>
        <v>8</v>
      </c>
      <c r="H20" s="126">
        <f ca="1">Scorecards!H6</f>
        <v>50</v>
      </c>
      <c r="I20" s="82">
        <v>14</v>
      </c>
      <c r="J20" s="84">
        <v>2</v>
      </c>
      <c r="K20" s="21" t="str">
        <f ca="1">Scorecards!P6</f>
        <v>3NT</v>
      </c>
      <c r="L20" s="299" t="str">
        <f ca="1">Scorecards!Q6</f>
        <v>W</v>
      </c>
      <c r="M20" s="299">
        <f ca="1">Scorecards!R6</f>
        <v>0</v>
      </c>
      <c r="N20" s="299">
        <f ca="1">Scorecards!S6</f>
        <v>10</v>
      </c>
      <c r="O20" s="314">
        <f ca="1">-Scorecards!T6</f>
        <v>-430</v>
      </c>
      <c r="P20" s="307"/>
      <c r="Q20" s="43">
        <v>3</v>
      </c>
      <c r="R20" s="85">
        <v>15</v>
      </c>
      <c r="S20" s="21" t="str">
        <f ca="1">Scorecards!AB6</f>
        <v>3NT</v>
      </c>
      <c r="T20" s="299" t="str">
        <f ca="1">Scorecards!AC6</f>
        <v>W</v>
      </c>
      <c r="U20" s="299" t="str">
        <f ca="1">Scorecards!AD6</f>
        <v>Dx</v>
      </c>
      <c r="V20" s="299">
        <f ca="1">Scorecards!AE6</f>
        <v>8</v>
      </c>
      <c r="W20" s="126">
        <f ca="1">Scorecards!AF6</f>
        <v>50</v>
      </c>
      <c r="X20" s="82">
        <v>16</v>
      </c>
      <c r="Y20" s="86">
        <v>4</v>
      </c>
      <c r="Z20" s="21" t="str">
        <f ca="1">Scorecards!AN6</f>
        <v>5C</v>
      </c>
      <c r="AA20" s="299" t="str">
        <f ca="1">Scorecards!AO6</f>
        <v>E</v>
      </c>
      <c r="AB20" s="299">
        <f ca="1">Scorecards!AP6</f>
        <v>0</v>
      </c>
      <c r="AC20" s="299">
        <f ca="1">Scorecards!AQ6</f>
        <v>10</v>
      </c>
      <c r="AD20" s="126">
        <f ca="1">-Scorecards!AR6</f>
        <v>50</v>
      </c>
      <c r="AE20" s="308"/>
      <c r="AF20" s="88"/>
      <c r="AG20" s="26">
        <v>1</v>
      </c>
      <c r="AH20" s="32">
        <f>H20+H21+H22+O20+O21+O22+W20+W21+W22+AD20+AD21+AD22</f>
        <v>-1900</v>
      </c>
      <c r="AI20" s="32">
        <f>AH20/12</f>
        <v>-158.33333333333334</v>
      </c>
      <c r="AJ20" s="29">
        <f>MAX(H22,O22,W22,AD22,AD21,W21,O21,H21,AD20,W20,O20,H20)</f>
        <v>50</v>
      </c>
      <c r="AK20" s="89">
        <f>MIN(H20,O20,W20,AD20,AD21,AD22,W21,W22,O21,O22,H21,H22)</f>
        <v>-430</v>
      </c>
      <c r="AL20" s="32">
        <f>AH20-AJ20-AK20</f>
        <v>-1520</v>
      </c>
      <c r="AM20" s="32">
        <f>AL20/10</f>
        <v>-152</v>
      </c>
      <c r="AN20" s="32" t="e">
        <f ca="1">IF(AM20&gt;=0,MROUND(AM20,10),-MROUND(-AM20,10))</f>
        <v>#NAME?</v>
      </c>
      <c r="AO20" s="32"/>
      <c r="AQ20" s="89"/>
      <c r="AR20" s="32"/>
      <c r="AS20" s="32"/>
      <c r="AT20" s="32"/>
      <c r="AU20" s="32"/>
      <c r="AV20" s="32"/>
      <c r="AW20" s="32"/>
      <c r="AX20" s="89"/>
      <c r="AY20" s="89"/>
      <c r="AZ20" s="32"/>
      <c r="BA20" s="32"/>
      <c r="BB20" s="32"/>
      <c r="BC20" s="32"/>
      <c r="BD20" s="32"/>
      <c r="BE20" s="32"/>
      <c r="BF20" s="89"/>
      <c r="BG20" s="89"/>
    </row>
    <row r="21" spans="1:85">
      <c r="A21" s="80">
        <v>1</v>
      </c>
      <c r="B21" s="91">
        <v>5</v>
      </c>
      <c r="C21" s="82">
        <v>17</v>
      </c>
      <c r="D21" s="21" t="str">
        <f ca="1">Scorecards!D45</f>
        <v>3NT</v>
      </c>
      <c r="E21" s="299" t="str">
        <f ca="1">Scorecards!E45</f>
        <v>W</v>
      </c>
      <c r="F21" s="299">
        <f ca="1">Scorecards!F45</f>
        <v>0</v>
      </c>
      <c r="G21" s="299">
        <f ca="1">Scorecards!G45</f>
        <v>9</v>
      </c>
      <c r="H21" s="126">
        <f ca="1">Scorecards!H45</f>
        <v>-400</v>
      </c>
      <c r="I21" s="82">
        <v>18</v>
      </c>
      <c r="J21" s="92">
        <v>6</v>
      </c>
      <c r="K21" s="21" t="str">
        <f ca="1">Scorecards!P45</f>
        <v>3NT</v>
      </c>
      <c r="L21" s="299" t="str">
        <f ca="1">Scorecards!Q45</f>
        <v>W</v>
      </c>
      <c r="M21" s="299" t="str">
        <f ca="1">Scorecards!R45</f>
        <v>D5</v>
      </c>
      <c r="N21" s="299">
        <f ca="1">Scorecards!S45</f>
        <v>8</v>
      </c>
      <c r="O21" s="126">
        <f ca="1">-Scorecards!T45</f>
        <v>50</v>
      </c>
      <c r="P21" s="308"/>
      <c r="Q21" s="55">
        <v>7</v>
      </c>
      <c r="R21" s="85">
        <v>19</v>
      </c>
      <c r="S21" s="21" t="str">
        <f ca="1">Scorecards!AB45</f>
        <v>3NT</v>
      </c>
      <c r="T21" s="299" t="str">
        <f ca="1">Scorecards!AC45</f>
        <v>W</v>
      </c>
      <c r="U21" s="299" t="str">
        <f ca="1">Scorecards!AD45</f>
        <v>D5</v>
      </c>
      <c r="V21" s="299">
        <f ca="1">Scorecards!AE45</f>
        <v>11</v>
      </c>
      <c r="W21" s="126">
        <f ca="1">Scorecards!AF45</f>
        <v>-400</v>
      </c>
      <c r="X21" s="82">
        <v>20</v>
      </c>
      <c r="Y21" s="93">
        <v>8</v>
      </c>
      <c r="Z21" s="21" t="str">
        <f ca="1">Scorecards!AN45</f>
        <v>3NT</v>
      </c>
      <c r="AA21" s="299" t="str">
        <f ca="1">Scorecards!AO45</f>
        <v>W</v>
      </c>
      <c r="AB21" s="299" t="str">
        <f ca="1">Scorecards!AP45</f>
        <v>D5</v>
      </c>
      <c r="AC21" s="299">
        <f ca="1">Scorecards!AQ45</f>
        <v>8</v>
      </c>
      <c r="AD21" s="126">
        <f ca="1">-Scorecards!AR45</f>
        <v>50</v>
      </c>
      <c r="AE21" s="310"/>
      <c r="AF21" s="88"/>
      <c r="AG21" s="95"/>
      <c r="AH21" s="32"/>
      <c r="AI21" s="96"/>
      <c r="AK21" s="97"/>
      <c r="AL21" s="96"/>
      <c r="AM21" s="32"/>
      <c r="AN21" s="32"/>
      <c r="AO21" s="32"/>
      <c r="AP21" s="98"/>
      <c r="AQ21" s="89"/>
      <c r="AR21" s="32"/>
      <c r="AS21" s="32"/>
      <c r="AT21" s="32"/>
      <c r="AU21" s="32"/>
      <c r="AV21" s="32"/>
      <c r="AW21" s="32"/>
      <c r="AX21" s="89"/>
      <c r="AY21" s="89"/>
      <c r="AZ21" s="32"/>
      <c r="BA21" s="32"/>
      <c r="BB21" s="32"/>
      <c r="BC21" s="32"/>
      <c r="BD21" s="32"/>
      <c r="BE21" s="32"/>
      <c r="BF21" s="89"/>
      <c r="BG21" s="89"/>
    </row>
    <row r="22" spans="1:85">
      <c r="A22" s="99">
        <v>1</v>
      </c>
      <c r="B22" s="100">
        <v>9</v>
      </c>
      <c r="C22" s="101">
        <v>21</v>
      </c>
      <c r="D22" s="22" t="str">
        <f ca="1">Scorecards!D84</f>
        <v>3NT</v>
      </c>
      <c r="E22" s="300" t="str">
        <f ca="1">Scorecards!E84</f>
        <v>W</v>
      </c>
      <c r="F22" s="300">
        <f ca="1">Scorecards!F84</f>
        <v>0</v>
      </c>
      <c r="G22" s="300">
        <f ca="1">Scorecards!G84</f>
        <v>8</v>
      </c>
      <c r="H22" s="115">
        <f ca="1">Scorecards!H84</f>
        <v>50</v>
      </c>
      <c r="I22" s="101">
        <v>22</v>
      </c>
      <c r="J22" s="102">
        <v>10</v>
      </c>
      <c r="K22" s="22" t="str">
        <f ca="1">Scorecards!P84</f>
        <v>3NT</v>
      </c>
      <c r="L22" s="300" t="str">
        <f ca="1">Scorecards!Q84</f>
        <v>W</v>
      </c>
      <c r="M22" s="300">
        <f ca="1">Scorecards!R84</f>
        <v>0</v>
      </c>
      <c r="N22" s="300">
        <f ca="1">Scorecards!S84</f>
        <v>10</v>
      </c>
      <c r="O22" s="115">
        <f ca="1">-Scorecards!T84</f>
        <v>-430</v>
      </c>
      <c r="P22" s="309"/>
      <c r="Q22" s="104">
        <v>11</v>
      </c>
      <c r="R22" s="105">
        <v>23</v>
      </c>
      <c r="S22" s="22" t="str">
        <f ca="1">Scorecards!AB84</f>
        <v>3C</v>
      </c>
      <c r="T22" s="300" t="str">
        <f ca="1">Scorecards!AC84</f>
        <v>E</v>
      </c>
      <c r="U22" s="300">
        <f ca="1">Scorecards!AD84</f>
        <v>0</v>
      </c>
      <c r="V22" s="300">
        <f ca="1">Scorecards!AE84</f>
        <v>9</v>
      </c>
      <c r="W22" s="115">
        <f ca="1">Scorecards!AF84</f>
        <v>-110</v>
      </c>
      <c r="X22" s="101">
        <v>24</v>
      </c>
      <c r="Y22" s="106">
        <v>12</v>
      </c>
      <c r="Z22" s="22" t="str">
        <f ca="1">Scorecards!AN84</f>
        <v>3NT</v>
      </c>
      <c r="AA22" s="300" t="str">
        <f ca="1">Scorecards!AO84</f>
        <v>W</v>
      </c>
      <c r="AB22" s="300" t="str">
        <f ca="1">Scorecards!AP84</f>
        <v>Dx</v>
      </c>
      <c r="AC22" s="300">
        <f ca="1">Scorecards!AQ84</f>
        <v>10</v>
      </c>
      <c r="AD22" s="115">
        <f ca="1">-Scorecards!AR84</f>
        <v>-430</v>
      </c>
      <c r="AE22" s="311"/>
      <c r="AF22" s="88"/>
      <c r="AH22" s="32"/>
      <c r="AI22" s="32"/>
      <c r="AK22" s="89"/>
      <c r="AL22" s="32"/>
      <c r="AM22" s="32"/>
      <c r="AN22" s="32"/>
      <c r="AO22" s="32"/>
      <c r="AP22" s="98"/>
      <c r="AQ22" s="89"/>
      <c r="AR22" s="32"/>
      <c r="AS22" s="32"/>
      <c r="AT22" s="32"/>
      <c r="AU22" s="32"/>
      <c r="AV22" s="32"/>
      <c r="AW22" s="32"/>
      <c r="AX22" s="89"/>
      <c r="AY22" s="89"/>
      <c r="AZ22" s="32"/>
      <c r="BA22" s="32"/>
      <c r="BB22" s="32"/>
      <c r="BC22" s="32"/>
      <c r="BD22" s="32"/>
      <c r="BE22" s="32"/>
      <c r="BF22" s="89"/>
      <c r="BG22" s="89"/>
    </row>
    <row r="23" spans="1:85">
      <c r="A23" s="80"/>
      <c r="B23" s="82"/>
      <c r="C23" s="133"/>
      <c r="D23" s="163"/>
      <c r="E23" s="82"/>
      <c r="F23" s="82"/>
      <c r="G23" s="82"/>
      <c r="H23" s="83"/>
      <c r="I23" s="82"/>
      <c r="J23" s="82"/>
      <c r="K23" s="163"/>
      <c r="L23" s="30"/>
      <c r="M23" s="30"/>
      <c r="N23" s="30"/>
      <c r="O23" s="83"/>
      <c r="P23" s="308"/>
      <c r="Q23" s="30"/>
      <c r="R23" s="82"/>
      <c r="S23" s="163"/>
      <c r="T23" s="30"/>
      <c r="U23" s="30"/>
      <c r="V23" s="30"/>
      <c r="W23" s="83"/>
      <c r="X23" s="82"/>
      <c r="Y23" s="82"/>
      <c r="Z23" s="163"/>
      <c r="AA23" s="30"/>
      <c r="AB23" s="30"/>
      <c r="AC23" s="30"/>
      <c r="AD23" s="83"/>
      <c r="AE23" s="310"/>
      <c r="AF23" s="88"/>
      <c r="AH23" s="32"/>
      <c r="AI23" s="32"/>
      <c r="AK23" s="89"/>
      <c r="AL23" s="32"/>
      <c r="AM23" s="32"/>
      <c r="AN23" s="32"/>
      <c r="AO23" s="32"/>
      <c r="AP23" s="98"/>
      <c r="AQ23" s="89"/>
      <c r="AR23" s="32"/>
      <c r="AS23" s="32"/>
      <c r="AT23" s="32"/>
      <c r="AU23" s="32"/>
      <c r="AV23" s="32"/>
      <c r="AW23" s="32"/>
      <c r="AX23" s="89"/>
      <c r="AY23" s="89"/>
      <c r="AZ23" s="32"/>
      <c r="BA23" s="32"/>
      <c r="BB23" s="32"/>
      <c r="BC23" s="32"/>
      <c r="BD23" s="32"/>
      <c r="BE23" s="32"/>
      <c r="BF23" s="89"/>
      <c r="BG23" s="89"/>
    </row>
    <row r="24" spans="1:85">
      <c r="A24" s="80">
        <v>2</v>
      </c>
      <c r="B24" s="81">
        <v>1</v>
      </c>
      <c r="C24" s="108">
        <v>13</v>
      </c>
      <c r="D24" s="21" t="str">
        <f ca="1">Scorecards!D7</f>
        <v>Pass</v>
      </c>
      <c r="E24" s="299">
        <f ca="1">Scorecards!E7</f>
        <v>0</v>
      </c>
      <c r="F24" s="299">
        <f ca="1">Scorecards!F7</f>
        <v>0</v>
      </c>
      <c r="G24" s="299">
        <f ca="1">Scorecards!G7</f>
        <v>0</v>
      </c>
      <c r="H24" s="126">
        <f ca="1">Scorecards!H7</f>
        <v>0</v>
      </c>
      <c r="I24" s="82">
        <v>14</v>
      </c>
      <c r="J24" s="84">
        <v>2</v>
      </c>
      <c r="K24" s="21" t="str">
        <f ca="1">Scorecards!P7</f>
        <v>Pass</v>
      </c>
      <c r="L24" s="299">
        <f ca="1">Scorecards!Q7</f>
        <v>0</v>
      </c>
      <c r="M24" s="299">
        <f ca="1">Scorecards!R7</f>
        <v>0</v>
      </c>
      <c r="N24" s="299">
        <f ca="1">Scorecards!S7</f>
        <v>0</v>
      </c>
      <c r="O24" s="126">
        <f ca="1">-Scorecards!T7</f>
        <v>0</v>
      </c>
      <c r="P24" s="308"/>
      <c r="Q24" s="43">
        <v>3</v>
      </c>
      <c r="R24" s="85">
        <v>15</v>
      </c>
      <c r="S24" s="21" t="str">
        <f ca="1">Scorecards!AB7</f>
        <v>2NT</v>
      </c>
      <c r="T24" s="299" t="str">
        <f ca="1">Scorecards!AC7</f>
        <v>E</v>
      </c>
      <c r="U24" s="299" t="str">
        <f ca="1">Scorecards!AD7</f>
        <v>Sx</v>
      </c>
      <c r="V24" s="299">
        <f ca="1">Scorecards!AE7</f>
        <v>8</v>
      </c>
      <c r="W24" s="126">
        <f ca="1">Scorecards!AF7</f>
        <v>-120</v>
      </c>
      <c r="X24" s="82">
        <v>16</v>
      </c>
      <c r="Y24" s="86">
        <v>4</v>
      </c>
      <c r="Z24" s="21" t="str">
        <f ca="1">Scorecards!AN7</f>
        <v>Pass</v>
      </c>
      <c r="AA24" s="299">
        <f ca="1">Scorecards!AO7</f>
        <v>0</v>
      </c>
      <c r="AB24" s="299">
        <f ca="1">Scorecards!AP7</f>
        <v>0</v>
      </c>
      <c r="AC24" s="299">
        <f ca="1">Scorecards!AQ7</f>
        <v>0</v>
      </c>
      <c r="AD24" s="126">
        <f ca="1">-Scorecards!AR7</f>
        <v>0</v>
      </c>
      <c r="AE24" s="310"/>
      <c r="AF24" s="88"/>
      <c r="AG24" s="26">
        <v>2</v>
      </c>
      <c r="AH24" s="32">
        <f>H24+H25+H26+O24+O25+O26+W24+W25+W26+AD24+AD25+AD26</f>
        <v>380</v>
      </c>
      <c r="AI24" s="32">
        <f>AH24/12</f>
        <v>31.666666666666668</v>
      </c>
      <c r="AJ24" s="29">
        <f>MAX(H26,O26,W26,AD26,AD25,W25,O25,H25,AD24,W24,O24,H24)</f>
        <v>500</v>
      </c>
      <c r="AK24" s="89">
        <f>MIN(H24,O24,W24,AD24,AD25,AD26,W25,W26,O25,O26,H25,H26)</f>
        <v>-120</v>
      </c>
      <c r="AL24" s="32">
        <f>AH24-AJ24-AK24</f>
        <v>0</v>
      </c>
      <c r="AM24" s="32">
        <f>AL24/10</f>
        <v>0</v>
      </c>
      <c r="AN24" s="32" t="e">
        <f ca="1">IF(AM24&gt;=0,MROUND(AM24,10),-MROUND(-AM24,10))</f>
        <v>#NAME?</v>
      </c>
      <c r="AO24" s="32"/>
      <c r="AP24" s="98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</row>
    <row r="25" spans="1:85">
      <c r="A25" s="80">
        <v>2</v>
      </c>
      <c r="B25" s="91">
        <v>5</v>
      </c>
      <c r="C25" s="108">
        <v>17</v>
      </c>
      <c r="D25" s="21" t="str">
        <f ca="1">Scorecards!D46</f>
        <v>Pass</v>
      </c>
      <c r="E25" s="299">
        <f ca="1">Scorecards!E46</f>
        <v>0</v>
      </c>
      <c r="F25" s="299">
        <f ca="1">Scorecards!F46</f>
        <v>0</v>
      </c>
      <c r="G25" s="299">
        <f ca="1">Scorecards!G46</f>
        <v>0</v>
      </c>
      <c r="H25" s="126">
        <f ca="1">Scorecards!H46</f>
        <v>0</v>
      </c>
      <c r="I25" s="82">
        <v>18</v>
      </c>
      <c r="J25" s="92">
        <v>6</v>
      </c>
      <c r="K25" s="21" t="str">
        <f ca="1">Scorecards!P46</f>
        <v>Pass</v>
      </c>
      <c r="L25" s="299">
        <f ca="1">Scorecards!Q46</f>
        <v>0</v>
      </c>
      <c r="M25" s="299">
        <f ca="1">Scorecards!R46</f>
        <v>0</v>
      </c>
      <c r="N25" s="299">
        <f ca="1">Scorecards!S46</f>
        <v>0</v>
      </c>
      <c r="O25" s="126">
        <f ca="1">-Scorecards!T46</f>
        <v>0</v>
      </c>
      <c r="P25" s="310"/>
      <c r="Q25" s="55">
        <v>7</v>
      </c>
      <c r="R25" s="85">
        <v>19</v>
      </c>
      <c r="S25" s="21" t="str">
        <f ca="1">Scorecards!AB46</f>
        <v>Pass</v>
      </c>
      <c r="T25" s="299">
        <f ca="1">Scorecards!AC46</f>
        <v>0</v>
      </c>
      <c r="U25" s="299">
        <f ca="1">Scorecards!AD46</f>
        <v>0</v>
      </c>
      <c r="V25" s="299">
        <f ca="1">Scorecards!AE46</f>
        <v>0</v>
      </c>
      <c r="W25" s="126">
        <f ca="1">Scorecards!AF46</f>
        <v>0</v>
      </c>
      <c r="X25" s="82">
        <v>20</v>
      </c>
      <c r="Y25" s="93">
        <v>8</v>
      </c>
      <c r="Z25" s="21" t="str">
        <f ca="1">Scorecards!AN46</f>
        <v>Pass</v>
      </c>
      <c r="AA25" s="299">
        <f ca="1">Scorecards!AO46</f>
        <v>0</v>
      </c>
      <c r="AB25" s="299">
        <f ca="1">Scorecards!AP46</f>
        <v>0</v>
      </c>
      <c r="AC25" s="299">
        <f ca="1">Scorecards!AQ46</f>
        <v>0</v>
      </c>
      <c r="AD25" s="126">
        <f ca="1">-Scorecards!AR46</f>
        <v>0</v>
      </c>
      <c r="AE25" s="310"/>
      <c r="AF25" s="88"/>
      <c r="AH25" s="32"/>
      <c r="AI25" s="32"/>
      <c r="AK25" s="32"/>
      <c r="AL25" s="32"/>
      <c r="AM25" s="32"/>
      <c r="AN25" s="32"/>
      <c r="AO25" s="32"/>
      <c r="AP25" s="98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</row>
    <row r="26" spans="1:85">
      <c r="A26" s="99">
        <v>2</v>
      </c>
      <c r="B26" s="100">
        <v>9</v>
      </c>
      <c r="C26" s="109">
        <v>21</v>
      </c>
      <c r="D26" s="22" t="str">
        <f ca="1">Scorecards!D85</f>
        <v>3D</v>
      </c>
      <c r="E26" s="300" t="str">
        <f ca="1">Scorecards!E85</f>
        <v>W</v>
      </c>
      <c r="F26" s="300">
        <f ca="1">Scorecards!F85</f>
        <v>0</v>
      </c>
      <c r="G26" s="300">
        <f ca="1">Scorecards!G85</f>
        <v>9</v>
      </c>
      <c r="H26" s="115">
        <f ca="1">Scorecards!H85</f>
        <v>-110</v>
      </c>
      <c r="I26" s="101">
        <v>22</v>
      </c>
      <c r="J26" s="102">
        <v>10</v>
      </c>
      <c r="K26" s="22" t="str">
        <f ca="1">Scorecards!P85</f>
        <v>1NTx</v>
      </c>
      <c r="L26" s="300" t="str">
        <f ca="1">Scorecards!Q85</f>
        <v>W</v>
      </c>
      <c r="M26" s="300">
        <f ca="1">Scorecards!R85</f>
        <v>0</v>
      </c>
      <c r="N26" s="300">
        <f ca="1">Scorecards!S85</f>
        <v>4</v>
      </c>
      <c r="O26" s="115">
        <f ca="1">-Scorecards!T85</f>
        <v>500</v>
      </c>
      <c r="P26" s="309"/>
      <c r="Q26" s="104">
        <v>11</v>
      </c>
      <c r="R26" s="105">
        <v>23</v>
      </c>
      <c r="S26" s="22" t="str">
        <f ca="1">Scorecards!AB85</f>
        <v>2C</v>
      </c>
      <c r="T26" s="300" t="str">
        <f ca="1">Scorecards!AC85</f>
        <v>N</v>
      </c>
      <c r="U26" s="300">
        <f ca="1">Scorecards!AD85</f>
        <v>0</v>
      </c>
      <c r="V26" s="300">
        <f ca="1">Scorecards!AE85</f>
        <v>9</v>
      </c>
      <c r="W26" s="115">
        <f ca="1">Scorecards!AF85</f>
        <v>110</v>
      </c>
      <c r="X26" s="101">
        <v>24</v>
      </c>
      <c r="Y26" s="106">
        <v>12</v>
      </c>
      <c r="Z26" s="22" t="str">
        <f ca="1">Scorecards!AN85</f>
        <v>Pass</v>
      </c>
      <c r="AA26" s="300">
        <f ca="1">Scorecards!AO85</f>
        <v>0</v>
      </c>
      <c r="AB26" s="300">
        <f ca="1">Scorecards!AP85</f>
        <v>0</v>
      </c>
      <c r="AC26" s="300">
        <f ca="1">Scorecards!AQ85</f>
        <v>0</v>
      </c>
      <c r="AD26" s="115">
        <f ca="1">-Scorecards!AR85</f>
        <v>0</v>
      </c>
      <c r="AE26" s="311"/>
      <c r="AF26" s="88"/>
      <c r="AH26" s="32"/>
      <c r="AI26" s="32"/>
      <c r="AK26" s="32"/>
      <c r="AL26" s="32"/>
      <c r="AM26" s="32"/>
      <c r="AN26" s="32"/>
      <c r="AO26" s="32"/>
      <c r="AP26" s="98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</row>
    <row r="27" spans="1:85">
      <c r="A27" s="80"/>
      <c r="B27" s="82"/>
      <c r="C27" s="108"/>
      <c r="D27" s="163"/>
      <c r="E27" s="82"/>
      <c r="F27" s="82"/>
      <c r="G27" s="82"/>
      <c r="H27" s="108"/>
      <c r="I27" s="82"/>
      <c r="J27" s="82"/>
      <c r="K27" s="163"/>
      <c r="L27" s="30"/>
      <c r="M27" s="30"/>
      <c r="N27" s="30"/>
      <c r="O27" s="108"/>
      <c r="P27" s="310"/>
      <c r="Q27" s="30"/>
      <c r="R27" s="82"/>
      <c r="S27" s="163"/>
      <c r="T27" s="30"/>
      <c r="U27" s="30"/>
      <c r="V27" s="30"/>
      <c r="W27" s="108"/>
      <c r="X27" s="82"/>
      <c r="Y27" s="82"/>
      <c r="Z27" s="163"/>
      <c r="AA27" s="30"/>
      <c r="AB27" s="30"/>
      <c r="AC27" s="30"/>
      <c r="AD27" s="108"/>
      <c r="AE27" s="310"/>
      <c r="AF27" s="88"/>
      <c r="AH27" s="32"/>
      <c r="AI27" s="32"/>
      <c r="AK27" s="32"/>
      <c r="AL27" s="32"/>
      <c r="AM27" s="32"/>
      <c r="AN27" s="32"/>
      <c r="AO27" s="32"/>
      <c r="AP27" s="98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</row>
    <row r="28" spans="1:85">
      <c r="A28" s="80">
        <v>3</v>
      </c>
      <c r="B28" s="81">
        <v>1</v>
      </c>
      <c r="C28" s="108">
        <v>13</v>
      </c>
      <c r="D28" s="21" t="str">
        <f ca="1">Scorecards!D8</f>
        <v>3D</v>
      </c>
      <c r="E28" s="299" t="str">
        <f ca="1">Scorecards!E8</f>
        <v>E</v>
      </c>
      <c r="F28" s="299">
        <f ca="1">Scorecards!F8</f>
        <v>0</v>
      </c>
      <c r="G28" s="299">
        <f ca="1">Scorecards!G8</f>
        <v>12</v>
      </c>
      <c r="H28" s="126">
        <f ca="1">Scorecards!H8</f>
        <v>-170</v>
      </c>
      <c r="I28" s="82">
        <v>14</v>
      </c>
      <c r="J28" s="84">
        <v>2</v>
      </c>
      <c r="K28" s="21" t="str">
        <f ca="1">Scorecards!P8</f>
        <v>5C</v>
      </c>
      <c r="L28" s="299" t="str">
        <f ca="1">Scorecards!Q8</f>
        <v>W</v>
      </c>
      <c r="M28" s="299">
        <f ca="1">Scorecards!R8</f>
        <v>0</v>
      </c>
      <c r="N28" s="299">
        <f ca="1">Scorecards!S8</f>
        <v>12</v>
      </c>
      <c r="O28" s="126">
        <f ca="1">-Scorecards!T8</f>
        <v>-620</v>
      </c>
      <c r="P28" s="308"/>
      <c r="Q28" s="43">
        <v>3</v>
      </c>
      <c r="R28" s="85">
        <v>15</v>
      </c>
      <c r="S28" s="21" t="str">
        <f ca="1">Scorecards!AB8</f>
        <v>5C</v>
      </c>
      <c r="T28" s="299" t="str">
        <f ca="1">Scorecards!AC8</f>
        <v>W</v>
      </c>
      <c r="U28" s="299" t="str">
        <f ca="1">Scorecards!AD8</f>
        <v>Sx</v>
      </c>
      <c r="V28" s="299">
        <f ca="1">Scorecards!AE8</f>
        <v>12</v>
      </c>
      <c r="W28" s="126">
        <f ca="1">Scorecards!AF8</f>
        <v>-620</v>
      </c>
      <c r="X28" s="82">
        <v>16</v>
      </c>
      <c r="Y28" s="86">
        <v>4</v>
      </c>
      <c r="Z28" s="21" t="str">
        <f ca="1">Scorecards!AN8</f>
        <v>4D</v>
      </c>
      <c r="AA28" s="299" t="str">
        <f ca="1">Scorecards!AO8</f>
        <v>E</v>
      </c>
      <c r="AB28" s="299">
        <f ca="1">Scorecards!AP8</f>
        <v>0</v>
      </c>
      <c r="AC28" s="299">
        <f ca="1">Scorecards!AQ8</f>
        <v>12</v>
      </c>
      <c r="AD28" s="126">
        <f ca="1">-Scorecards!AR8</f>
        <v>-170</v>
      </c>
      <c r="AE28" s="310"/>
      <c r="AF28" s="88"/>
      <c r="AG28" s="26">
        <v>3</v>
      </c>
      <c r="AH28" s="32">
        <f>H28+H29+H30+O28+O29+O30+W28+W29+W30+AD28+AD29+AD30</f>
        <v>-2170</v>
      </c>
      <c r="AI28" s="32">
        <f>AH28/12</f>
        <v>-180.83333333333334</v>
      </c>
      <c r="AJ28" s="29">
        <f>MAX(H30,O30,W30,AD30,AD29,W29,O29,H29,AD28,W28,O28,H28)</f>
        <v>200</v>
      </c>
      <c r="AK28" s="89">
        <f>MIN(H28,O28,W28,AD28,AD29,AD30,W29,W30,O29,O30,H29,H30)</f>
        <v>-620</v>
      </c>
      <c r="AL28" s="32">
        <f>AH28-AJ28-AK28</f>
        <v>-1750</v>
      </c>
      <c r="AM28" s="32">
        <f>AL28/10</f>
        <v>-175</v>
      </c>
      <c r="AN28" s="32" t="e">
        <f ca="1">IF(AM28&gt;=0,MROUND(AM28,10),-MROUND(-AM28,10))</f>
        <v>#NAME?</v>
      </c>
      <c r="AO28" s="32"/>
      <c r="AP28" s="98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</row>
    <row r="29" spans="1:85">
      <c r="A29" s="80">
        <v>3</v>
      </c>
      <c r="B29" s="91">
        <v>5</v>
      </c>
      <c r="C29" s="108">
        <v>17</v>
      </c>
      <c r="D29" s="21" t="str">
        <f ca="1">Scorecards!D47</f>
        <v>3NT</v>
      </c>
      <c r="E29" s="299" t="str">
        <f ca="1">Scorecards!E47</f>
        <v>W</v>
      </c>
      <c r="F29" s="299">
        <f ca="1">Scorecards!F47</f>
        <v>0</v>
      </c>
      <c r="G29" s="299">
        <f ca="1">Scorecards!G47</f>
        <v>7</v>
      </c>
      <c r="H29" s="126">
        <f ca="1">Scorecards!H47</f>
        <v>200</v>
      </c>
      <c r="I29" s="82">
        <v>18</v>
      </c>
      <c r="J29" s="92">
        <v>6</v>
      </c>
      <c r="K29" s="21" t="str">
        <f ca="1">Scorecards!P47</f>
        <v>5C</v>
      </c>
      <c r="L29" s="299" t="str">
        <f ca="1">Scorecards!Q47</f>
        <v>E</v>
      </c>
      <c r="M29" s="299" t="str">
        <f ca="1">Scorecards!R47</f>
        <v>SA</v>
      </c>
      <c r="N29" s="299">
        <f ca="1">Scorecards!S47</f>
        <v>12</v>
      </c>
      <c r="O29" s="126">
        <f ca="1">-Scorecards!T47</f>
        <v>-620</v>
      </c>
      <c r="P29" s="310"/>
      <c r="Q29" s="55">
        <v>7</v>
      </c>
      <c r="R29" s="85">
        <v>19</v>
      </c>
      <c r="S29" s="21" t="str">
        <f ca="1">Scorecards!AB47</f>
        <v>4D</v>
      </c>
      <c r="T29" s="299" t="str">
        <f ca="1">Scorecards!AC47</f>
        <v>E</v>
      </c>
      <c r="U29" s="299" t="str">
        <f ca="1">Scorecards!AD47</f>
        <v>SA</v>
      </c>
      <c r="V29" s="299">
        <f ca="1">Scorecards!AE47</f>
        <v>12</v>
      </c>
      <c r="W29" s="126">
        <f ca="1">Scorecards!AF47</f>
        <v>-170</v>
      </c>
      <c r="X29" s="82">
        <v>20</v>
      </c>
      <c r="Y29" s="93">
        <v>8</v>
      </c>
      <c r="Z29" s="21" t="str">
        <f ca="1">Scorecards!AN47</f>
        <v>5C</v>
      </c>
      <c r="AA29" s="299" t="str">
        <f ca="1">Scorecards!AO47</f>
        <v>W</v>
      </c>
      <c r="AB29" s="299" t="str">
        <f ca="1">Scorecards!AP47</f>
        <v>S2</v>
      </c>
      <c r="AC29" s="299">
        <v>8</v>
      </c>
      <c r="AD29" s="126">
        <f ca="1">-Scorecards!AR47</f>
        <v>100</v>
      </c>
      <c r="AE29" s="310"/>
      <c r="AF29" s="88"/>
      <c r="AH29" s="32"/>
      <c r="AI29" s="32"/>
      <c r="AK29" s="32"/>
      <c r="AL29" s="32"/>
      <c r="AM29" s="32"/>
      <c r="AN29" s="32"/>
      <c r="AO29" s="32"/>
      <c r="AP29" s="98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</row>
    <row r="30" spans="1:85">
      <c r="A30" s="99">
        <v>3</v>
      </c>
      <c r="B30" s="100">
        <v>9</v>
      </c>
      <c r="C30" s="109">
        <v>21</v>
      </c>
      <c r="D30" s="22" t="str">
        <f ca="1">Scorecards!D86</f>
        <v>3C</v>
      </c>
      <c r="E30" s="300" t="str">
        <f ca="1">Scorecards!E86</f>
        <v>E</v>
      </c>
      <c r="F30" s="300">
        <f ca="1">Scorecards!F86</f>
        <v>0</v>
      </c>
      <c r="G30" s="300">
        <f ca="1">Scorecards!G86</f>
        <v>12</v>
      </c>
      <c r="H30" s="115">
        <f ca="1">Scorecards!H86</f>
        <v>-170</v>
      </c>
      <c r="I30" s="101">
        <v>22</v>
      </c>
      <c r="J30" s="102">
        <v>10</v>
      </c>
      <c r="K30" s="22" t="str">
        <f ca="1">Scorecards!P86</f>
        <v>5C</v>
      </c>
      <c r="L30" s="300" t="str">
        <f ca="1">Scorecards!Q86</f>
        <v>W</v>
      </c>
      <c r="M30" s="300">
        <f ca="1">Scorecards!R86</f>
        <v>0</v>
      </c>
      <c r="N30" s="300">
        <f ca="1">Scorecards!S86</f>
        <v>10</v>
      </c>
      <c r="O30" s="115">
        <f ca="1">-Scorecards!T86</f>
        <v>100</v>
      </c>
      <c r="P30" s="309"/>
      <c r="Q30" s="104">
        <v>11</v>
      </c>
      <c r="R30" s="105">
        <v>23</v>
      </c>
      <c r="S30" s="22" t="str">
        <f ca="1">Scorecards!AB86</f>
        <v>2S</v>
      </c>
      <c r="T30" s="300" t="str">
        <f ca="1">Scorecards!AC86</f>
        <v>S</v>
      </c>
      <c r="U30" s="300">
        <f ca="1">Scorecards!AD86</f>
        <v>0</v>
      </c>
      <c r="V30" s="300">
        <f ca="1">Scorecards!AE86</f>
        <v>9</v>
      </c>
      <c r="W30" s="115">
        <f ca="1">Scorecards!AF86</f>
        <v>140</v>
      </c>
      <c r="X30" s="101">
        <v>24</v>
      </c>
      <c r="Y30" s="106">
        <v>12</v>
      </c>
      <c r="Z30" s="22" t="str">
        <f ca="1">Scorecards!AN86</f>
        <v>4D</v>
      </c>
      <c r="AA30" s="300" t="str">
        <f ca="1">Scorecards!AO86</f>
        <v>E</v>
      </c>
      <c r="AB30" s="300" t="str">
        <f ca="1">Scorecards!AP86</f>
        <v>SA</v>
      </c>
      <c r="AC30" s="300">
        <f ca="1">Scorecards!AQ86</f>
        <v>12</v>
      </c>
      <c r="AD30" s="115">
        <f ca="1">-Scorecards!AR86</f>
        <v>-170</v>
      </c>
      <c r="AE30" s="311"/>
      <c r="AF30" s="88"/>
      <c r="AG30" s="110"/>
      <c r="AH30" s="32"/>
      <c r="AI30" s="32"/>
      <c r="AK30" s="32"/>
      <c r="AL30" s="32"/>
      <c r="AM30" s="32"/>
      <c r="AN30" s="32"/>
      <c r="AO30" s="32"/>
      <c r="AP30" s="98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</row>
    <row r="31" spans="1:85">
      <c r="A31" s="80"/>
      <c r="B31" s="111"/>
      <c r="C31" s="108"/>
      <c r="D31" s="163"/>
      <c r="E31" s="30"/>
      <c r="F31" s="30"/>
      <c r="G31" s="30"/>
      <c r="H31" s="83"/>
      <c r="I31" s="30"/>
      <c r="J31" s="112"/>
      <c r="K31" s="163"/>
      <c r="L31" s="30"/>
      <c r="M31" s="30"/>
      <c r="N31" s="30"/>
      <c r="O31" s="108"/>
      <c r="P31" s="310"/>
      <c r="Q31" s="30"/>
      <c r="R31" s="113"/>
      <c r="S31" s="163"/>
      <c r="T31" s="30"/>
      <c r="U31" s="30"/>
      <c r="V31" s="30"/>
      <c r="W31" s="108"/>
      <c r="X31" s="30"/>
      <c r="Y31" s="113"/>
      <c r="Z31" s="163"/>
      <c r="AA31" s="30"/>
      <c r="AB31" s="30"/>
      <c r="AC31" s="30"/>
      <c r="AD31" s="108"/>
      <c r="AE31" s="310"/>
      <c r="AF31" s="88"/>
      <c r="AH31" s="32"/>
      <c r="AI31" s="32"/>
      <c r="AK31" s="32"/>
      <c r="AL31" s="32"/>
      <c r="AM31" s="32"/>
      <c r="AN31" s="32"/>
      <c r="AO31" s="32"/>
      <c r="AP31" s="98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</row>
    <row r="32" spans="1:85">
      <c r="A32" s="80">
        <v>4</v>
      </c>
      <c r="B32" s="81">
        <v>1</v>
      </c>
      <c r="C32" s="30">
        <v>13</v>
      </c>
      <c r="D32" s="21" t="str">
        <f ca="1">Scorecards!D9</f>
        <v>4S</v>
      </c>
      <c r="E32" s="299" t="str">
        <f ca="1">Scorecards!E9</f>
        <v>E</v>
      </c>
      <c r="F32" s="299">
        <f ca="1">Scorecards!F9</f>
        <v>0</v>
      </c>
      <c r="G32" s="299">
        <f ca="1">Scorecards!G9</f>
        <v>10</v>
      </c>
      <c r="H32" s="126">
        <f ca="1">Scorecards!H9</f>
        <v>-620</v>
      </c>
      <c r="I32" s="82">
        <v>14</v>
      </c>
      <c r="J32" s="84">
        <v>2</v>
      </c>
      <c r="K32" s="21" t="str">
        <f ca="1">Scorecards!P9</f>
        <v>2S</v>
      </c>
      <c r="L32" s="299" t="str">
        <f ca="1">Scorecards!Q9</f>
        <v>E</v>
      </c>
      <c r="M32" s="299">
        <f ca="1">Scorecards!R9</f>
        <v>0</v>
      </c>
      <c r="N32" s="299">
        <f ca="1">Scorecards!S9</f>
        <v>10</v>
      </c>
      <c r="O32" s="126">
        <f ca="1">-Scorecards!T9</f>
        <v>-170</v>
      </c>
      <c r="P32" s="308"/>
      <c r="Q32" s="43">
        <v>3</v>
      </c>
      <c r="R32" s="85">
        <v>15</v>
      </c>
      <c r="S32" s="21" t="str">
        <f ca="1">Scorecards!AB9</f>
        <v>3NT</v>
      </c>
      <c r="T32" s="299" t="str">
        <f ca="1">Scorecards!AC9</f>
        <v>E</v>
      </c>
      <c r="U32" s="299" t="str">
        <f ca="1">Scorecards!AD9</f>
        <v>Cx</v>
      </c>
      <c r="V32" s="299">
        <f ca="1">Scorecards!AE9</f>
        <v>8</v>
      </c>
      <c r="W32" s="126">
        <f ca="1">Scorecards!AF9</f>
        <v>100</v>
      </c>
      <c r="X32" s="82">
        <v>16</v>
      </c>
      <c r="Y32" s="86">
        <v>4</v>
      </c>
      <c r="Z32" s="21" t="str">
        <f ca="1">Scorecards!AN9</f>
        <v>4S</v>
      </c>
      <c r="AA32" s="299" t="str">
        <f ca="1">Scorecards!AO9</f>
        <v>E</v>
      </c>
      <c r="AB32" s="299">
        <f ca="1">Scorecards!AP9</f>
        <v>0</v>
      </c>
      <c r="AC32" s="299">
        <f ca="1">Scorecards!AQ9</f>
        <v>10</v>
      </c>
      <c r="AD32" s="126">
        <f ca="1">-Scorecards!AR9</f>
        <v>-620</v>
      </c>
      <c r="AE32" s="308"/>
      <c r="AF32" s="88"/>
      <c r="AG32" s="26">
        <v>4</v>
      </c>
      <c r="AH32" s="32">
        <f>H32+H33+H34+O32+O33+O34+W32+W33+W34+AD32+AD33+AD34</f>
        <v>-3370</v>
      </c>
      <c r="AI32" s="32">
        <f>AH32/12</f>
        <v>-280.83333333333331</v>
      </c>
      <c r="AJ32" s="29">
        <f>MAX(H34,O34,W34,AD34,AD33,W33,O33,H33,AD32,W32,O32,H32)</f>
        <v>100</v>
      </c>
      <c r="AK32" s="89">
        <f>MIN(H32,O32,W32,AD32,AD33,AD34,W33,W34,O33,O34,H33,H34)</f>
        <v>-620</v>
      </c>
      <c r="AL32" s="32">
        <f>AH32-AJ32-AK32</f>
        <v>-2850</v>
      </c>
      <c r="AM32" s="32">
        <f>AL32/10</f>
        <v>-285</v>
      </c>
      <c r="AN32" s="32" t="e">
        <f ca="1">IF(AM32&gt;=0,MROUND(AM32,10),-MROUND(-AM32,10))</f>
        <v>#NAME?</v>
      </c>
      <c r="AO32" s="96"/>
      <c r="AP32" s="98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</row>
    <row r="33" spans="1:78">
      <c r="A33" s="80">
        <v>4</v>
      </c>
      <c r="B33" s="91">
        <v>5</v>
      </c>
      <c r="C33" s="30">
        <v>17</v>
      </c>
      <c r="D33" s="21" t="str">
        <f ca="1">Scorecards!D48</f>
        <v>1NT</v>
      </c>
      <c r="E33" s="299" t="str">
        <f ca="1">Scorecards!E48</f>
        <v>E</v>
      </c>
      <c r="F33" s="299">
        <f ca="1">Scorecards!F48</f>
        <v>0</v>
      </c>
      <c r="G33" s="299">
        <f ca="1">Scorecards!G48</f>
        <v>2</v>
      </c>
      <c r="H33" s="126">
        <f ca="1">Scorecards!H48</f>
        <v>-120</v>
      </c>
      <c r="I33" s="82">
        <v>18</v>
      </c>
      <c r="J33" s="92">
        <v>6</v>
      </c>
      <c r="K33" s="21" t="str">
        <f ca="1">Scorecards!P48</f>
        <v>4S</v>
      </c>
      <c r="L33" s="299" t="str">
        <f ca="1">Scorecards!Q48</f>
        <v>E</v>
      </c>
      <c r="M33" s="299" t="str">
        <f ca="1">Scorecards!R48</f>
        <v>S2</v>
      </c>
      <c r="N33" s="299">
        <f ca="1">Scorecards!S48</f>
        <v>10</v>
      </c>
      <c r="O33" s="126">
        <f ca="1">-Scorecards!T48</f>
        <v>-620</v>
      </c>
      <c r="P33" s="310"/>
      <c r="Q33" s="55">
        <v>7</v>
      </c>
      <c r="R33" s="85">
        <v>19</v>
      </c>
      <c r="S33" s="21" t="str">
        <f ca="1">Scorecards!AB48</f>
        <v>4H</v>
      </c>
      <c r="T33" s="299" t="str">
        <f ca="1">Scorecards!AC48</f>
        <v>E</v>
      </c>
      <c r="U33" s="299" t="str">
        <f ca="1">Scorecards!AD48</f>
        <v>S2</v>
      </c>
      <c r="V33" s="299">
        <f ca="1">Scorecards!AE48</f>
        <v>10</v>
      </c>
      <c r="W33" s="126">
        <f ca="1">Scorecards!AF48</f>
        <v>-620</v>
      </c>
      <c r="X33" s="82">
        <v>20</v>
      </c>
      <c r="Y33" s="93">
        <v>8</v>
      </c>
      <c r="Z33" s="21" t="str">
        <f ca="1">Scorecards!AN48</f>
        <v>3S</v>
      </c>
      <c r="AA33" s="299" t="str">
        <f ca="1">Scorecards!AO48</f>
        <v>E</v>
      </c>
      <c r="AB33" s="299" t="str">
        <f ca="1">Scorecards!AP48</f>
        <v>D3</v>
      </c>
      <c r="AC33" s="299">
        <f ca="1">Scorecards!AQ48</f>
        <v>9</v>
      </c>
      <c r="AD33" s="126">
        <f ca="1">-Scorecards!AR48</f>
        <v>-140</v>
      </c>
      <c r="AE33" s="308"/>
      <c r="AF33" s="88"/>
      <c r="AH33" s="32"/>
      <c r="AI33" s="32"/>
      <c r="AK33" s="32"/>
      <c r="AL33" s="32"/>
      <c r="AM33" s="32"/>
      <c r="AN33" s="32"/>
      <c r="AO33" s="96"/>
      <c r="AP33" s="98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</row>
    <row r="34" spans="1:78" s="114" customFormat="1">
      <c r="A34" s="99">
        <v>4</v>
      </c>
      <c r="B34" s="100">
        <v>9</v>
      </c>
      <c r="C34" s="101">
        <v>21</v>
      </c>
      <c r="D34" s="22" t="str">
        <f ca="1">Scorecards!D87</f>
        <v>4S</v>
      </c>
      <c r="E34" s="300" t="str">
        <f ca="1">Scorecards!E87</f>
        <v>E</v>
      </c>
      <c r="F34" s="300">
        <f ca="1">Scorecards!F87</f>
        <v>0</v>
      </c>
      <c r="G34" s="300">
        <f ca="1">Scorecards!G87</f>
        <v>9</v>
      </c>
      <c r="H34" s="115">
        <f ca="1">Scorecards!H87</f>
        <v>100</v>
      </c>
      <c r="I34" s="101">
        <v>22</v>
      </c>
      <c r="J34" s="102">
        <v>10</v>
      </c>
      <c r="K34" s="22" t="str">
        <f ca="1">Scorecards!P87</f>
        <v>4H</v>
      </c>
      <c r="L34" s="300" t="str">
        <f ca="1">Scorecards!Q87</f>
        <v>W</v>
      </c>
      <c r="M34" s="300">
        <f ca="1">Scorecards!R87</f>
        <v>0</v>
      </c>
      <c r="N34" s="300">
        <f ca="1">Scorecards!S87</f>
        <v>9</v>
      </c>
      <c r="O34" s="115">
        <f ca="1">-Scorecards!T87</f>
        <v>100</v>
      </c>
      <c r="P34" s="311"/>
      <c r="Q34" s="104">
        <v>11</v>
      </c>
      <c r="R34" s="105">
        <v>23</v>
      </c>
      <c r="S34" s="22" t="str">
        <f ca="1">Scorecards!AB87</f>
        <v>4S</v>
      </c>
      <c r="T34" s="300" t="str">
        <f ca="1">Scorecards!AC87</f>
        <v>E</v>
      </c>
      <c r="U34" s="300">
        <f ca="1">Scorecards!AD87</f>
        <v>0</v>
      </c>
      <c r="V34" s="300">
        <f ca="1">Scorecards!AE87</f>
        <v>10</v>
      </c>
      <c r="W34" s="115">
        <f ca="1">Scorecards!AF87</f>
        <v>-620</v>
      </c>
      <c r="X34" s="101">
        <v>24</v>
      </c>
      <c r="Y34" s="106">
        <v>12</v>
      </c>
      <c r="Z34" s="22" t="str">
        <f ca="1">Scorecards!AN87</f>
        <v>3S</v>
      </c>
      <c r="AA34" s="300" t="str">
        <f ca="1">Scorecards!AO87</f>
        <v>E</v>
      </c>
      <c r="AB34" s="300" t="str">
        <f ca="1">Scorecards!AP87</f>
        <v>Sx</v>
      </c>
      <c r="AC34" s="300">
        <f ca="1">Scorecards!AQ87</f>
        <v>9</v>
      </c>
      <c r="AD34" s="115">
        <f ca="1">-Scorecards!AR87</f>
        <v>-140</v>
      </c>
      <c r="AE34" s="311"/>
      <c r="AF34" s="88"/>
      <c r="AG34" s="26"/>
      <c r="AH34" s="32"/>
      <c r="AI34" s="32"/>
      <c r="AJ34" s="29"/>
      <c r="AK34" s="32"/>
      <c r="AL34" s="32"/>
      <c r="AM34" s="32"/>
      <c r="AN34" s="32"/>
      <c r="AO34" s="96"/>
      <c r="AP34" s="98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</row>
    <row r="35" spans="1:78">
      <c r="A35" s="80"/>
      <c r="B35" s="82"/>
      <c r="C35" s="108"/>
      <c r="D35" s="163"/>
      <c r="E35" s="82"/>
      <c r="F35" s="82"/>
      <c r="G35" s="82"/>
      <c r="H35" s="108"/>
      <c r="I35" s="82"/>
      <c r="J35" s="82"/>
      <c r="K35" s="163"/>
      <c r="L35" s="82"/>
      <c r="M35" s="82"/>
      <c r="N35" s="30"/>
      <c r="O35" s="108"/>
      <c r="P35" s="94"/>
      <c r="Q35" s="30"/>
      <c r="R35" s="82"/>
      <c r="S35" s="163"/>
      <c r="T35" s="30"/>
      <c r="U35" s="30"/>
      <c r="V35" s="30"/>
      <c r="W35" s="108"/>
      <c r="X35" s="82"/>
      <c r="Y35" s="82"/>
      <c r="Z35" s="163"/>
      <c r="AA35" s="30"/>
      <c r="AB35" s="30"/>
      <c r="AC35" s="30"/>
      <c r="AD35" s="108"/>
      <c r="AE35" s="310"/>
      <c r="AF35" s="88"/>
      <c r="AH35" s="32"/>
      <c r="AI35" s="32"/>
      <c r="AK35" s="32"/>
      <c r="AL35" s="32"/>
      <c r="AM35" s="32"/>
      <c r="AN35" s="32"/>
      <c r="AO35" s="96"/>
      <c r="AP35" s="98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</row>
    <row r="36" spans="1:78">
      <c r="A36" s="80">
        <v>5</v>
      </c>
      <c r="B36" s="81">
        <v>1</v>
      </c>
      <c r="C36" s="108">
        <v>13</v>
      </c>
      <c r="D36" s="21" t="str">
        <f ca="1">Scorecards!D10</f>
        <v>3H</v>
      </c>
      <c r="E36" s="299" t="str">
        <f ca="1">Scorecards!E10</f>
        <v>S</v>
      </c>
      <c r="F36" s="299">
        <f ca="1">Scorecards!F10</f>
        <v>0</v>
      </c>
      <c r="G36" s="299">
        <f ca="1">Scorecards!G10</f>
        <v>9</v>
      </c>
      <c r="H36" s="126">
        <f ca="1">Scorecards!H10</f>
        <v>140</v>
      </c>
      <c r="I36" s="82">
        <v>14</v>
      </c>
      <c r="J36" s="84">
        <v>2</v>
      </c>
      <c r="K36" s="21" t="str">
        <f ca="1">Scorecards!P10</f>
        <v>3H</v>
      </c>
      <c r="L36" s="299" t="str">
        <f ca="1">Scorecards!Q10</f>
        <v>S</v>
      </c>
      <c r="M36" s="299">
        <f ca="1">Scorecards!R10</f>
        <v>0</v>
      </c>
      <c r="N36" s="299">
        <f ca="1">Scorecards!S10</f>
        <v>8</v>
      </c>
      <c r="O36" s="113">
        <f ca="1">-Scorecards!T10</f>
        <v>-100</v>
      </c>
      <c r="P36" s="87"/>
      <c r="Q36" s="43">
        <v>3</v>
      </c>
      <c r="R36" s="85">
        <v>15</v>
      </c>
      <c r="S36" s="21" t="str">
        <f ca="1">Scorecards!AB10</f>
        <v>3H</v>
      </c>
      <c r="T36" s="299" t="str">
        <f ca="1">Scorecards!AC10</f>
        <v>S</v>
      </c>
      <c r="U36" s="299" t="str">
        <f ca="1">Scorecards!AD10</f>
        <v>SJ</v>
      </c>
      <c r="V36" s="299">
        <f ca="1">Scorecards!AE10</f>
        <v>8</v>
      </c>
      <c r="W36" s="126">
        <f ca="1">Scorecards!AF10</f>
        <v>-100</v>
      </c>
      <c r="X36" s="82">
        <v>16</v>
      </c>
      <c r="Y36" s="86">
        <v>4</v>
      </c>
      <c r="Z36" s="21" t="str">
        <f ca="1">Scorecards!AN10</f>
        <v>4H</v>
      </c>
      <c r="AA36" s="299" t="str">
        <f ca="1">Scorecards!AO10</f>
        <v>S</v>
      </c>
      <c r="AB36" s="299">
        <f ca="1">Scorecards!AP10</f>
        <v>0</v>
      </c>
      <c r="AC36" s="299">
        <f ca="1">Scorecards!AQ10</f>
        <v>9</v>
      </c>
      <c r="AD36" s="126">
        <f ca="1">-Scorecards!AR10</f>
        <v>-100</v>
      </c>
      <c r="AE36" s="308"/>
      <c r="AF36" s="88"/>
      <c r="AG36" s="26">
        <v>5</v>
      </c>
      <c r="AH36" s="32">
        <f>H36+H37+H38+O36+O37+O38+W36+W37+W38+AD36+AD37+AD38</f>
        <v>-930</v>
      </c>
      <c r="AI36" s="32">
        <f>AH36/12</f>
        <v>-77.5</v>
      </c>
      <c r="AJ36" s="29">
        <f>MAX(H38,O38,W38,AD38,AD37,W37,O37,H37,AD36,W36,O36,H36)</f>
        <v>140</v>
      </c>
      <c r="AK36" s="89">
        <f>MIN(H36,O36,W36,AD36,AD37,AD38,W37,W38,O37,O38,H37,H38)</f>
        <v>-200</v>
      </c>
      <c r="AL36" s="32">
        <f>AH36-AJ36-AK36</f>
        <v>-870</v>
      </c>
      <c r="AM36" s="32">
        <f>AL36/10</f>
        <v>-87</v>
      </c>
      <c r="AN36" s="32" t="e">
        <f ca="1">IF(AM36&gt;=0,MROUND(AM36,10),-MROUND(-AM36,10))</f>
        <v>#NAME?</v>
      </c>
      <c r="AO36" s="96"/>
      <c r="AP36" s="98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</row>
    <row r="37" spans="1:78">
      <c r="A37" s="80">
        <v>5</v>
      </c>
      <c r="B37" s="91">
        <v>5</v>
      </c>
      <c r="C37" s="108">
        <v>17</v>
      </c>
      <c r="D37" s="21" t="str">
        <f ca="1">Scorecards!D49</f>
        <v>2NT</v>
      </c>
      <c r="E37" s="299" t="str">
        <f ca="1">Scorecards!E49</f>
        <v>W</v>
      </c>
      <c r="F37" s="299">
        <f ca="1">Scorecards!F49</f>
        <v>0</v>
      </c>
      <c r="G37" s="299">
        <f ca="1">Scorecards!G49</f>
        <v>8</v>
      </c>
      <c r="H37" s="126">
        <f ca="1">Scorecards!H49</f>
        <v>-120</v>
      </c>
      <c r="I37" s="82">
        <v>18</v>
      </c>
      <c r="J37" s="92">
        <v>6</v>
      </c>
      <c r="K37" s="21" t="str">
        <f ca="1">Scorecards!P49</f>
        <v>4H</v>
      </c>
      <c r="L37" s="299" t="str">
        <f ca="1">Scorecards!Q49</f>
        <v>N</v>
      </c>
      <c r="M37" s="299" t="str">
        <f ca="1">Scorecards!R49</f>
        <v>S3</v>
      </c>
      <c r="N37" s="299">
        <f ca="1">Scorecards!S49</f>
        <v>8</v>
      </c>
      <c r="O37" s="113">
        <f ca="1">-Scorecards!T49</f>
        <v>-200</v>
      </c>
      <c r="P37" s="94"/>
      <c r="Q37" s="55">
        <v>7</v>
      </c>
      <c r="R37" s="85">
        <v>19</v>
      </c>
      <c r="S37" s="21" t="str">
        <f ca="1">Scorecards!AB49</f>
        <v>3H</v>
      </c>
      <c r="T37" s="299" t="str">
        <f ca="1">Scorecards!AC49</f>
        <v>S</v>
      </c>
      <c r="U37" s="299" t="str">
        <f ca="1">Scorecards!AD49</f>
        <v>SJ</v>
      </c>
      <c r="V37" s="299">
        <f ca="1">Scorecards!AE49</f>
        <v>8</v>
      </c>
      <c r="W37" s="126">
        <f ca="1">Scorecards!AF49</f>
        <v>-100</v>
      </c>
      <c r="X37" s="82">
        <v>20</v>
      </c>
      <c r="Y37" s="93">
        <v>8</v>
      </c>
      <c r="Z37" s="21" t="str">
        <f ca="1">Scorecards!AN49</f>
        <v>3H</v>
      </c>
      <c r="AA37" s="299" t="str">
        <f ca="1">Scorecards!AO49</f>
        <v>S</v>
      </c>
      <c r="AB37" s="299" t="str">
        <f ca="1">Scorecards!AP49</f>
        <v>SJ</v>
      </c>
      <c r="AC37" s="299">
        <f ca="1">Scorecards!AQ49</f>
        <v>9</v>
      </c>
      <c r="AD37" s="126">
        <f ca="1">-Scorecards!AR49</f>
        <v>140</v>
      </c>
      <c r="AE37" s="308"/>
      <c r="AF37" s="88"/>
      <c r="AH37" s="32"/>
      <c r="AI37" s="32"/>
      <c r="AK37" s="32"/>
      <c r="AL37" s="32"/>
      <c r="AM37" s="32"/>
      <c r="AN37" s="32"/>
      <c r="AO37" s="96"/>
      <c r="AP37" s="98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</row>
    <row r="38" spans="1:78" s="114" customFormat="1">
      <c r="A38" s="99">
        <v>5</v>
      </c>
      <c r="B38" s="100">
        <v>9</v>
      </c>
      <c r="C38" s="109">
        <v>21</v>
      </c>
      <c r="D38" s="22" t="str">
        <f ca="1">Scorecards!D88</f>
        <v>2H</v>
      </c>
      <c r="E38" s="300" t="str">
        <f ca="1">Scorecards!E88</f>
        <v>N</v>
      </c>
      <c r="F38" s="300">
        <f ca="1">Scorecards!F88</f>
        <v>0</v>
      </c>
      <c r="G38" s="300">
        <f ca="1">Scorecards!G88</f>
        <v>8</v>
      </c>
      <c r="H38" s="115">
        <f ca="1">Scorecards!H88</f>
        <v>110</v>
      </c>
      <c r="I38" s="101">
        <v>22</v>
      </c>
      <c r="J38" s="102">
        <v>10</v>
      </c>
      <c r="K38" s="22" t="str">
        <f ca="1">Scorecards!P88</f>
        <v>4H</v>
      </c>
      <c r="L38" s="300" t="str">
        <f ca="1">Scorecards!Q88</f>
        <v>S</v>
      </c>
      <c r="M38" s="300">
        <f ca="1">Scorecards!R88</f>
        <v>0</v>
      </c>
      <c r="N38" s="300">
        <f ca="1">Scorecards!S88</f>
        <v>8</v>
      </c>
      <c r="O38" s="105">
        <f ca="1">-Scorecards!T88</f>
        <v>-200</v>
      </c>
      <c r="P38" s="107"/>
      <c r="Q38" s="104">
        <v>11</v>
      </c>
      <c r="R38" s="105">
        <v>23</v>
      </c>
      <c r="S38" s="22" t="str">
        <f ca="1">Scorecards!AB88</f>
        <v>3H</v>
      </c>
      <c r="T38" s="300" t="str">
        <f ca="1">Scorecards!AC88</f>
        <v>S</v>
      </c>
      <c r="U38" s="300">
        <f ca="1">Scorecards!AD88</f>
        <v>0</v>
      </c>
      <c r="V38" s="300">
        <f ca="1">Scorecards!AE88</f>
        <v>7</v>
      </c>
      <c r="W38" s="115">
        <f ca="1">Scorecards!AF88</f>
        <v>-200</v>
      </c>
      <c r="X38" s="101">
        <v>24</v>
      </c>
      <c r="Y38" s="106">
        <v>12</v>
      </c>
      <c r="Z38" s="22" t="str">
        <f ca="1">Scorecards!AN88</f>
        <v>1NT</v>
      </c>
      <c r="AA38" s="300" t="str">
        <f ca="1">Scorecards!AO88</f>
        <v>N</v>
      </c>
      <c r="AB38" s="300">
        <f ca="1">Scorecards!AP88</f>
        <v>0</v>
      </c>
      <c r="AC38" s="300">
        <f ca="1">Scorecards!AQ88</f>
        <v>5</v>
      </c>
      <c r="AD38" s="115">
        <f ca="1">-Scorecards!AR88</f>
        <v>-200</v>
      </c>
      <c r="AE38" s="311"/>
      <c r="AF38" s="88"/>
      <c r="AG38" s="26"/>
      <c r="AH38" s="32"/>
      <c r="AI38" s="32"/>
      <c r="AJ38" s="29"/>
      <c r="AK38" s="32"/>
      <c r="AL38" s="32"/>
      <c r="AM38" s="32"/>
      <c r="AN38" s="32"/>
      <c r="AO38" s="96"/>
      <c r="AP38" s="98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</row>
    <row r="39" spans="1:78">
      <c r="A39" s="80"/>
      <c r="B39" s="82"/>
      <c r="C39" s="108"/>
      <c r="D39" s="163"/>
      <c r="E39" s="82"/>
      <c r="F39" s="82"/>
      <c r="G39" s="82"/>
      <c r="H39" s="108"/>
      <c r="I39" s="82"/>
      <c r="J39" s="82"/>
      <c r="K39" s="163"/>
      <c r="L39" s="82"/>
      <c r="M39" s="82"/>
      <c r="N39" s="82"/>
      <c r="O39" s="108"/>
      <c r="P39" s="94"/>
      <c r="Q39" s="30"/>
      <c r="R39" s="82"/>
      <c r="S39" s="163"/>
      <c r="T39" s="30"/>
      <c r="U39" s="30"/>
      <c r="V39" s="30"/>
      <c r="W39" s="108"/>
      <c r="X39" s="82"/>
      <c r="Y39" s="82"/>
      <c r="Z39" s="163"/>
      <c r="AA39" s="30"/>
      <c r="AB39" s="30"/>
      <c r="AC39" s="30"/>
      <c r="AD39" s="108"/>
      <c r="AE39" s="310"/>
      <c r="AF39" s="88"/>
      <c r="AH39" s="32"/>
      <c r="AI39" s="32"/>
      <c r="AK39" s="32"/>
      <c r="AL39" s="32"/>
      <c r="AM39" s="32"/>
      <c r="AN39" s="32"/>
      <c r="AO39" s="96"/>
      <c r="AP39" s="98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</row>
    <row r="40" spans="1:78">
      <c r="A40" s="80">
        <v>6</v>
      </c>
      <c r="B40" s="81">
        <v>1</v>
      </c>
      <c r="C40" s="108">
        <v>13</v>
      </c>
      <c r="D40" s="21" t="str">
        <f ca="1">Scorecards!D11</f>
        <v>3D</v>
      </c>
      <c r="E40" s="299" t="str">
        <f ca="1">Scorecards!E11</f>
        <v>E</v>
      </c>
      <c r="F40" s="299">
        <f ca="1">Scorecards!F11</f>
        <v>0</v>
      </c>
      <c r="G40" s="299">
        <f ca="1">Scorecards!G11</f>
        <v>8</v>
      </c>
      <c r="H40" s="126">
        <f ca="1">Scorecards!H11</f>
        <v>100</v>
      </c>
      <c r="I40" s="82">
        <v>14</v>
      </c>
      <c r="J40" s="84">
        <v>2</v>
      </c>
      <c r="K40" s="21" t="str">
        <f ca="1">Scorecards!P11</f>
        <v>2H</v>
      </c>
      <c r="L40" s="299" t="str">
        <f ca="1">Scorecards!Q11</f>
        <v>S</v>
      </c>
      <c r="M40" s="299">
        <f ca="1">Scorecards!R11</f>
        <v>0</v>
      </c>
      <c r="N40" s="299">
        <f ca="1">Scorecards!S11</f>
        <v>10</v>
      </c>
      <c r="O40" s="113">
        <f ca="1">-Scorecards!T11</f>
        <v>170</v>
      </c>
      <c r="P40" s="87"/>
      <c r="Q40" s="43">
        <v>3</v>
      </c>
      <c r="R40" s="85">
        <v>15</v>
      </c>
      <c r="S40" s="21" t="str">
        <f ca="1">Scorecards!AB11</f>
        <v>3NT</v>
      </c>
      <c r="T40" s="299" t="str">
        <f ca="1">Scorecards!AC11</f>
        <v>E</v>
      </c>
      <c r="U40" s="299" t="str">
        <f ca="1">Scorecards!AD11</f>
        <v>Cx</v>
      </c>
      <c r="V40" s="299">
        <f ca="1">Scorecards!AE11</f>
        <v>9</v>
      </c>
      <c r="W40" s="126">
        <f ca="1">Scorecards!AF11</f>
        <v>-600</v>
      </c>
      <c r="X40" s="82">
        <v>16</v>
      </c>
      <c r="Y40" s="86">
        <v>4</v>
      </c>
      <c r="Z40" s="21" t="str">
        <f ca="1">Scorecards!AN11</f>
        <v>3H</v>
      </c>
      <c r="AA40" s="299" t="str">
        <f ca="1">Scorecards!AO11</f>
        <v>N</v>
      </c>
      <c r="AB40" s="299">
        <f ca="1">Scorecards!AP11</f>
        <v>0</v>
      </c>
      <c r="AC40" s="299">
        <f ca="1">Scorecards!AQ11</f>
        <v>8</v>
      </c>
      <c r="AD40" s="126">
        <f ca="1">-Scorecards!AR11</f>
        <v>-50</v>
      </c>
      <c r="AE40" s="308"/>
      <c r="AF40" s="88"/>
      <c r="AG40" s="95">
        <v>6</v>
      </c>
      <c r="AH40" s="32">
        <f>H40+H41+H42+O40+O41+O42+W40+W41+W42+AD40+AD41+AD42</f>
        <v>190</v>
      </c>
      <c r="AI40" s="32">
        <f>AH40/12</f>
        <v>15.833333333333334</v>
      </c>
      <c r="AJ40" s="29">
        <f>MAX(H42,O42,W42,AD42,AD41,W41,O41,H41,AD40,W40,O40,H40)</f>
        <v>170</v>
      </c>
      <c r="AK40" s="89">
        <f>MIN(H40,O40,W40,AD40,AD41,AD42,W41,W42,O41,O42,H41,H42)</f>
        <v>-600</v>
      </c>
      <c r="AL40" s="32">
        <f>AH40-AJ40-AK40</f>
        <v>620</v>
      </c>
      <c r="AM40" s="32">
        <f>AL40/10</f>
        <v>62</v>
      </c>
      <c r="AN40" s="32" t="e">
        <f ca="1">IF(AM40&gt;=0,MROUND(AM40,10),-MROUND(-AM40,10))</f>
        <v>#NAME?</v>
      </c>
      <c r="AO40" s="96"/>
      <c r="AP40" s="98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</row>
    <row r="41" spans="1:78">
      <c r="A41" s="80">
        <v>6</v>
      </c>
      <c r="B41" s="91">
        <v>5</v>
      </c>
      <c r="C41" s="108">
        <v>17</v>
      </c>
      <c r="D41" s="21" t="str">
        <f ca="1">Scorecards!D50</f>
        <v>3D</v>
      </c>
      <c r="E41" s="299" t="str">
        <f ca="1">Scorecards!E50</f>
        <v>E</v>
      </c>
      <c r="F41" s="299">
        <f ca="1">Scorecards!F50</f>
        <v>0</v>
      </c>
      <c r="G41" s="299">
        <f ca="1">Scorecards!G50</f>
        <v>8</v>
      </c>
      <c r="H41" s="126">
        <f ca="1">Scorecards!H50</f>
        <v>100</v>
      </c>
      <c r="I41" s="82">
        <v>18</v>
      </c>
      <c r="J41" s="92">
        <v>6</v>
      </c>
      <c r="K41" s="21" t="str">
        <f ca="1">Scorecards!P50</f>
        <v>2H</v>
      </c>
      <c r="L41" s="299" t="str">
        <f ca="1">Scorecards!Q50</f>
        <v>S</v>
      </c>
      <c r="M41" s="299" t="str">
        <f ca="1">Scorecards!R50</f>
        <v>H2</v>
      </c>
      <c r="N41" s="299">
        <f ca="1">Scorecards!S50</f>
        <v>10</v>
      </c>
      <c r="O41" s="113">
        <f ca="1">-Scorecards!T50</f>
        <v>170</v>
      </c>
      <c r="P41" s="87"/>
      <c r="Q41" s="55">
        <v>7</v>
      </c>
      <c r="R41" s="85">
        <v>19</v>
      </c>
      <c r="S41" s="21" t="str">
        <f ca="1">Scorecards!AB50</f>
        <v>2C</v>
      </c>
      <c r="T41" s="299" t="str">
        <f ca="1">Scorecards!AC50</f>
        <v>N</v>
      </c>
      <c r="U41" s="299" t="str">
        <f ca="1">Scorecards!AD50</f>
        <v>D3</v>
      </c>
      <c r="V41" s="299">
        <f ca="1">Scorecards!AE50</f>
        <v>6</v>
      </c>
      <c r="W41" s="126">
        <f ca="1">Scorecards!AF50</f>
        <v>-100</v>
      </c>
      <c r="X41" s="82">
        <v>20</v>
      </c>
      <c r="Y41" s="93">
        <v>8</v>
      </c>
      <c r="Z41" s="21" t="str">
        <f ca="1">Scorecards!AN50</f>
        <v>2NT</v>
      </c>
      <c r="AA41" s="299" t="str">
        <f ca="1">Scorecards!AO50</f>
        <v>E</v>
      </c>
      <c r="AB41" s="299" t="str">
        <f ca="1">Scorecards!AP50</f>
        <v>ST</v>
      </c>
      <c r="AC41" s="299">
        <f ca="1">Scorecards!AQ50</f>
        <v>7</v>
      </c>
      <c r="AD41" s="126">
        <f ca="1">-Scorecards!AR50</f>
        <v>100</v>
      </c>
      <c r="AE41" s="308"/>
      <c r="AF41" s="88"/>
      <c r="AH41" s="32"/>
      <c r="AI41" s="32"/>
      <c r="AK41" s="32"/>
      <c r="AL41" s="32"/>
      <c r="AM41" s="32"/>
      <c r="AN41" s="32"/>
      <c r="AO41" s="96"/>
      <c r="AP41" s="98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</row>
    <row r="42" spans="1:78" s="114" customFormat="1">
      <c r="A42" s="99">
        <v>6</v>
      </c>
      <c r="B42" s="100">
        <v>9</v>
      </c>
      <c r="C42" s="109">
        <v>21</v>
      </c>
      <c r="D42" s="22" t="str">
        <f ca="1">Scorecards!D89</f>
        <v>2H</v>
      </c>
      <c r="E42" s="300" t="str">
        <f ca="1">Scorecards!E89</f>
        <v>S</v>
      </c>
      <c r="F42" s="300">
        <f ca="1">Scorecards!F89</f>
        <v>0</v>
      </c>
      <c r="G42" s="300">
        <f ca="1">Scorecards!G89</f>
        <v>10</v>
      </c>
      <c r="H42" s="115">
        <f ca="1">Scorecards!H89</f>
        <v>170</v>
      </c>
      <c r="I42" s="101">
        <v>22</v>
      </c>
      <c r="J42" s="102">
        <v>10</v>
      </c>
      <c r="K42" s="22" t="str">
        <f ca="1">Scorecards!P89</f>
        <v>3C</v>
      </c>
      <c r="L42" s="300" t="str">
        <f ca="1">Scorecards!Q89</f>
        <v>S</v>
      </c>
      <c r="M42" s="300">
        <f ca="1">Scorecards!R89</f>
        <v>0</v>
      </c>
      <c r="N42" s="300">
        <f ca="1">Scorecards!S89</f>
        <v>6</v>
      </c>
      <c r="O42" s="105">
        <f ca="1">-Scorecards!T89</f>
        <v>-150</v>
      </c>
      <c r="P42" s="103"/>
      <c r="Q42" s="104">
        <v>11</v>
      </c>
      <c r="R42" s="105">
        <v>23</v>
      </c>
      <c r="S42" s="22" t="str">
        <f ca="1">Scorecards!AB89</f>
        <v>2H</v>
      </c>
      <c r="T42" s="300" t="str">
        <f ca="1">Scorecards!AC89</f>
        <v>S</v>
      </c>
      <c r="U42" s="300">
        <f ca="1">Scorecards!AD89</f>
        <v>0</v>
      </c>
      <c r="V42" s="300">
        <f ca="1">Scorecards!AE89</f>
        <v>9</v>
      </c>
      <c r="W42" s="115">
        <f ca="1">Scorecards!AF89</f>
        <v>140</v>
      </c>
      <c r="X42" s="101">
        <v>24</v>
      </c>
      <c r="Y42" s="106">
        <v>12</v>
      </c>
      <c r="Z42" s="22" t="str">
        <f ca="1">Scorecards!AN89</f>
        <v>2S</v>
      </c>
      <c r="AA42" s="300" t="str">
        <f ca="1">Scorecards!AO89</f>
        <v>N</v>
      </c>
      <c r="AB42" s="300" t="str">
        <f ca="1">Scorecards!AP89</f>
        <v>HA</v>
      </c>
      <c r="AC42" s="300">
        <f ca="1">Scorecards!AQ89</f>
        <v>9</v>
      </c>
      <c r="AD42" s="115">
        <f ca="1">-Scorecards!AR89</f>
        <v>140</v>
      </c>
      <c r="AE42" s="311"/>
      <c r="AF42" s="88"/>
      <c r="AG42" s="110"/>
      <c r="AH42" s="32"/>
      <c r="AI42" s="32"/>
      <c r="AJ42" s="29"/>
      <c r="AK42" s="32"/>
      <c r="AL42" s="32"/>
      <c r="AM42" s="32"/>
      <c r="AN42" s="32"/>
      <c r="AO42" s="96"/>
      <c r="AP42" s="98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</row>
    <row r="43" spans="1:78">
      <c r="A43" s="80"/>
      <c r="B43" s="82"/>
      <c r="C43" s="108"/>
      <c r="D43" s="163"/>
      <c r="E43" s="82"/>
      <c r="F43" s="82"/>
      <c r="G43" s="82"/>
      <c r="H43" s="108"/>
      <c r="I43" s="82"/>
      <c r="J43" s="82"/>
      <c r="K43" s="163"/>
      <c r="L43" s="82"/>
      <c r="M43" s="82"/>
      <c r="N43" s="82"/>
      <c r="O43" s="108"/>
      <c r="P43" s="94"/>
      <c r="Q43" s="30"/>
      <c r="R43" s="82"/>
      <c r="S43" s="163"/>
      <c r="T43" s="113"/>
      <c r="U43" s="113"/>
      <c r="V43" s="30"/>
      <c r="W43" s="108"/>
      <c r="X43" s="82"/>
      <c r="Y43" s="82"/>
      <c r="Z43" s="163"/>
      <c r="AA43" s="30"/>
      <c r="AB43" s="30"/>
      <c r="AC43" s="30"/>
      <c r="AD43" s="108"/>
      <c r="AE43" s="310"/>
      <c r="AF43" s="88"/>
      <c r="AH43" s="32"/>
      <c r="AI43" s="32"/>
      <c r="AK43" s="32"/>
      <c r="AL43" s="32"/>
      <c r="AM43" s="32"/>
      <c r="AN43" s="32"/>
      <c r="AO43" s="96"/>
      <c r="AP43" s="98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</row>
    <row r="44" spans="1:78">
      <c r="A44" s="80">
        <v>7</v>
      </c>
      <c r="B44" s="81">
        <v>1</v>
      </c>
      <c r="C44" s="108">
        <v>13</v>
      </c>
      <c r="D44" s="21" t="str">
        <f ca="1">Scorecards!D12</f>
        <v>3NT</v>
      </c>
      <c r="E44" s="299" t="str">
        <f ca="1">Scorecards!E12</f>
        <v>W</v>
      </c>
      <c r="F44" s="299">
        <f ca="1">Scorecards!F12</f>
        <v>0</v>
      </c>
      <c r="G44" s="299">
        <f ca="1">Scorecards!G12</f>
        <v>8</v>
      </c>
      <c r="H44" s="126">
        <f ca="1">Scorecards!H12</f>
        <v>100</v>
      </c>
      <c r="I44" s="82">
        <v>14</v>
      </c>
      <c r="J44" s="84">
        <v>2</v>
      </c>
      <c r="K44" s="21" t="str">
        <f ca="1">Scorecards!P12</f>
        <v>5D</v>
      </c>
      <c r="L44" s="299" t="str">
        <f ca="1">Scorecards!Q12</f>
        <v>E</v>
      </c>
      <c r="M44" s="299">
        <f ca="1">Scorecards!R12</f>
        <v>0</v>
      </c>
      <c r="N44" s="299">
        <f ca="1">Scorecards!S12</f>
        <v>10</v>
      </c>
      <c r="O44" s="113">
        <f ca="1">-Scorecards!T12</f>
        <v>100</v>
      </c>
      <c r="P44" s="87"/>
      <c r="Q44" s="43">
        <v>3</v>
      </c>
      <c r="R44" s="85">
        <v>15</v>
      </c>
      <c r="S44" s="21" t="str">
        <f ca="1">Scorecards!AB12</f>
        <v>3NT</v>
      </c>
      <c r="T44" s="299" t="str">
        <f ca="1">Scorecards!AC12</f>
        <v>W</v>
      </c>
      <c r="U44" s="299" t="str">
        <f ca="1">Scorecards!AD12</f>
        <v>Sx</v>
      </c>
      <c r="V44" s="299">
        <f ca="1">Scorecards!AE12</f>
        <v>8</v>
      </c>
      <c r="W44" s="126">
        <f ca="1">Scorecards!AF12</f>
        <v>100</v>
      </c>
      <c r="X44" s="82">
        <v>16</v>
      </c>
      <c r="Y44" s="86">
        <v>4</v>
      </c>
      <c r="Z44" s="21" t="str">
        <f ca="1">Scorecards!AN12</f>
        <v>5C</v>
      </c>
      <c r="AA44" s="299" t="str">
        <f ca="1">Scorecards!AO12</f>
        <v>W</v>
      </c>
      <c r="AB44" s="299">
        <f ca="1">Scorecards!AP12</f>
        <v>0</v>
      </c>
      <c r="AC44" s="299">
        <f ca="1">Scorecards!AQ12</f>
        <v>10</v>
      </c>
      <c r="AD44" s="126">
        <f ca="1">-Scorecards!AR12</f>
        <v>100</v>
      </c>
      <c r="AE44" s="308"/>
      <c r="AF44" s="88"/>
      <c r="AG44" s="26">
        <v>7</v>
      </c>
      <c r="AH44" s="32">
        <f>H44+H45+H46+O44+O45+O46+W44+W45+W46+AD44+AD45+AD46</f>
        <v>580</v>
      </c>
      <c r="AI44" s="32">
        <f>AH44/12</f>
        <v>48.333333333333336</v>
      </c>
      <c r="AJ44" s="29">
        <f>MAX(H46,O46,W46,AD46,AD45,W45,O45,H45,AD44,W44,O44,H44)</f>
        <v>200</v>
      </c>
      <c r="AK44" s="89">
        <f>MIN(H44,O44,W44,AD44,AD45,AD46,W45,W46,O45,O46,H45,H46)</f>
        <v>-620</v>
      </c>
      <c r="AL44" s="32">
        <f>AH44-AJ44-AK44</f>
        <v>1000</v>
      </c>
      <c r="AM44" s="32">
        <f>AL44/10</f>
        <v>100</v>
      </c>
      <c r="AN44" s="32" t="e">
        <f ca="1">IF(AM44&gt;=0,MROUND(AM44,10),-MROUND(-AM44,10))</f>
        <v>#NAME?</v>
      </c>
      <c r="AO44" s="96"/>
      <c r="AP44" s="98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</row>
    <row r="45" spans="1:78">
      <c r="A45" s="80">
        <v>7</v>
      </c>
      <c r="B45" s="91">
        <v>5</v>
      </c>
      <c r="C45" s="108">
        <v>17</v>
      </c>
      <c r="D45" s="21" t="str">
        <f ca="1">Scorecards!D51</f>
        <v>3NT</v>
      </c>
      <c r="E45" s="299" t="str">
        <f ca="1">Scorecards!E51</f>
        <v>W</v>
      </c>
      <c r="F45" s="299">
        <f ca="1">Scorecards!F51</f>
        <v>0</v>
      </c>
      <c r="G45" s="299">
        <f ca="1">Scorecards!G51</f>
        <v>8</v>
      </c>
      <c r="H45" s="126">
        <f ca="1">Scorecards!H51</f>
        <v>100</v>
      </c>
      <c r="I45" s="82">
        <v>18</v>
      </c>
      <c r="J45" s="92">
        <v>6</v>
      </c>
      <c r="K45" s="21" t="str">
        <f ca="1">Scorecards!P51</f>
        <v>3NT</v>
      </c>
      <c r="L45" s="299" t="str">
        <f ca="1">Scorecards!Q51</f>
        <v>W</v>
      </c>
      <c r="M45" s="299" t="str">
        <f ca="1">Scorecards!R51</f>
        <v>S2</v>
      </c>
      <c r="N45" s="299">
        <f ca="1">Scorecards!S51</f>
        <v>8</v>
      </c>
      <c r="O45" s="113">
        <f ca="1">-Scorecards!T51</f>
        <v>100</v>
      </c>
      <c r="P45" s="87"/>
      <c r="Q45" s="55">
        <v>7</v>
      </c>
      <c r="R45" s="85">
        <v>19</v>
      </c>
      <c r="S45" s="21" t="str">
        <f ca="1">Scorecards!AB51</f>
        <v>3NT</v>
      </c>
      <c r="T45" s="299" t="str">
        <f ca="1">Scorecards!AC51</f>
        <v>W</v>
      </c>
      <c r="U45" s="299" t="str">
        <f ca="1">Scorecards!AD51</f>
        <v>SJ</v>
      </c>
      <c r="V45" s="299">
        <f ca="1">Scorecards!AE51</f>
        <v>8</v>
      </c>
      <c r="W45" s="126">
        <f ca="1">Scorecards!AF51</f>
        <v>100</v>
      </c>
      <c r="X45" s="82">
        <v>20</v>
      </c>
      <c r="Y45" s="93">
        <v>8</v>
      </c>
      <c r="Z45" s="21" t="str">
        <f ca="1">Scorecards!AN51</f>
        <v>3NT</v>
      </c>
      <c r="AA45" s="299" t="str">
        <f ca="1">Scorecards!AO51</f>
        <v>W</v>
      </c>
      <c r="AB45" s="299" t="str">
        <f ca="1">Scorecards!AP51</f>
        <v>S2</v>
      </c>
      <c r="AC45" s="299">
        <f ca="1">Scorecards!AQ51</f>
        <v>8</v>
      </c>
      <c r="AD45" s="126">
        <f ca="1">-Scorecards!AR51</f>
        <v>100</v>
      </c>
      <c r="AE45" s="308"/>
      <c r="AF45" s="88"/>
      <c r="AH45" s="32"/>
      <c r="AI45" s="32"/>
      <c r="AK45" s="32"/>
      <c r="AL45" s="32"/>
      <c r="AM45" s="32"/>
      <c r="AN45" s="32"/>
      <c r="AO45" s="96"/>
      <c r="AP45" s="98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</row>
    <row r="46" spans="1:78" s="114" customFormat="1">
      <c r="A46" s="99">
        <v>7</v>
      </c>
      <c r="B46" s="100">
        <v>9</v>
      </c>
      <c r="C46" s="109">
        <v>21</v>
      </c>
      <c r="D46" s="22" t="str">
        <f ca="1">Scorecards!D90</f>
        <v>4H</v>
      </c>
      <c r="E46" s="300" t="str">
        <f ca="1">Scorecards!E90</f>
        <v>W</v>
      </c>
      <c r="F46" s="300">
        <f ca="1">Scorecards!F90</f>
        <v>0</v>
      </c>
      <c r="G46" s="300">
        <f ca="1">Scorecards!G90</f>
        <v>10</v>
      </c>
      <c r="H46" s="115">
        <f ca="1">Scorecards!H90</f>
        <v>-620</v>
      </c>
      <c r="I46" s="101">
        <v>22</v>
      </c>
      <c r="J46" s="102">
        <v>10</v>
      </c>
      <c r="K46" s="22" t="str">
        <f ca="1">Scorecards!P90</f>
        <v>3NT</v>
      </c>
      <c r="L46" s="300" t="str">
        <f ca="1">Scorecards!Q90</f>
        <v>W</v>
      </c>
      <c r="M46" s="300">
        <f ca="1">Scorecards!R90</f>
        <v>0</v>
      </c>
      <c r="N46" s="300">
        <f ca="1">Scorecards!S90</f>
        <v>8</v>
      </c>
      <c r="O46" s="105">
        <f ca="1">-Scorecards!T90</f>
        <v>100</v>
      </c>
      <c r="P46" s="103"/>
      <c r="Q46" s="104">
        <v>11</v>
      </c>
      <c r="R46" s="105">
        <v>23</v>
      </c>
      <c r="S46" s="22" t="str">
        <f ca="1">Scorecards!AB90</f>
        <v>3NT</v>
      </c>
      <c r="T46" s="300" t="str">
        <f ca="1">Scorecards!AC90</f>
        <v>W</v>
      </c>
      <c r="U46" s="300">
        <f ca="1">Scorecards!AD90</f>
        <v>0</v>
      </c>
      <c r="V46" s="300">
        <f ca="1">Scorecards!AE90</f>
        <v>8</v>
      </c>
      <c r="W46" s="115">
        <f ca="1">Scorecards!AF90</f>
        <v>100</v>
      </c>
      <c r="X46" s="101">
        <v>24</v>
      </c>
      <c r="Y46" s="106">
        <v>12</v>
      </c>
      <c r="Z46" s="22" t="str">
        <f ca="1">Scorecards!AN90</f>
        <v>3NT</v>
      </c>
      <c r="AA46" s="300" t="str">
        <f ca="1">Scorecards!AO90</f>
        <v>W</v>
      </c>
      <c r="AB46" s="300" t="str">
        <f ca="1">Scorecards!AP90</f>
        <v>SJ</v>
      </c>
      <c r="AC46" s="300">
        <f ca="1">Scorecards!AQ90</f>
        <v>7</v>
      </c>
      <c r="AD46" s="115">
        <f ca="1">-Scorecards!AR90</f>
        <v>200</v>
      </c>
      <c r="AE46" s="311"/>
      <c r="AF46" s="88"/>
      <c r="AG46" s="110"/>
      <c r="AH46" s="32"/>
      <c r="AI46" s="32"/>
      <c r="AJ46" s="29"/>
      <c r="AK46" s="32"/>
      <c r="AL46" s="32"/>
      <c r="AM46" s="32"/>
      <c r="AN46" s="32"/>
      <c r="AO46" s="96"/>
      <c r="AP46" s="98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</row>
    <row r="47" spans="1:78">
      <c r="A47" s="80"/>
      <c r="B47" s="82"/>
      <c r="C47" s="108"/>
      <c r="D47" s="163"/>
      <c r="E47" s="82"/>
      <c r="F47" s="82"/>
      <c r="G47" s="82"/>
      <c r="H47" s="108"/>
      <c r="I47" s="82"/>
      <c r="J47" s="82"/>
      <c r="K47" s="163"/>
      <c r="L47" s="82"/>
      <c r="M47" s="82"/>
      <c r="N47" s="82"/>
      <c r="O47" s="108"/>
      <c r="P47" s="94"/>
      <c r="Q47" s="30"/>
      <c r="R47" s="82"/>
      <c r="S47" s="163"/>
      <c r="T47" s="30"/>
      <c r="U47" s="30"/>
      <c r="V47" s="30"/>
      <c r="W47" s="108"/>
      <c r="X47" s="82"/>
      <c r="Y47" s="82"/>
      <c r="Z47" s="163"/>
      <c r="AA47" s="30"/>
      <c r="AB47" s="30"/>
      <c r="AC47" s="30"/>
      <c r="AD47" s="108"/>
      <c r="AE47" s="310"/>
      <c r="AF47" s="88"/>
      <c r="AH47" s="32"/>
      <c r="AI47" s="32"/>
      <c r="AK47" s="32"/>
      <c r="AL47" s="32"/>
      <c r="AM47" s="32"/>
      <c r="AN47" s="32"/>
      <c r="AO47" s="96"/>
      <c r="AP47" s="98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</row>
    <row r="48" spans="1:78">
      <c r="A48" s="80">
        <v>8</v>
      </c>
      <c r="B48" s="81">
        <v>1</v>
      </c>
      <c r="C48" s="108">
        <v>13</v>
      </c>
      <c r="D48" s="21" t="str">
        <f ca="1">Scorecards!D13</f>
        <v>2D</v>
      </c>
      <c r="E48" s="299" t="str">
        <f ca="1">Scorecards!E13</f>
        <v>N</v>
      </c>
      <c r="F48" s="299">
        <f ca="1">Scorecards!F13</f>
        <v>0</v>
      </c>
      <c r="G48" s="299">
        <f ca="1">Scorecards!G13</f>
        <v>9</v>
      </c>
      <c r="H48" s="126">
        <f ca="1">Scorecards!H13</f>
        <v>110</v>
      </c>
      <c r="I48" s="82">
        <v>14</v>
      </c>
      <c r="J48" s="84">
        <v>2</v>
      </c>
      <c r="K48" s="21" t="str">
        <f ca="1">Scorecards!P13</f>
        <v>2Hx</v>
      </c>
      <c r="L48" s="299" t="str">
        <f ca="1">Scorecards!Q13</f>
        <v>W</v>
      </c>
      <c r="M48" s="299">
        <f ca="1">Scorecards!R13</f>
        <v>0</v>
      </c>
      <c r="N48" s="299">
        <f ca="1">Scorecards!S13</f>
        <v>5</v>
      </c>
      <c r="O48" s="113">
        <f ca="1">-Scorecards!T13</f>
        <v>500</v>
      </c>
      <c r="P48" s="87"/>
      <c r="Q48" s="43">
        <v>3</v>
      </c>
      <c r="R48" s="85">
        <v>15</v>
      </c>
      <c r="S48" s="21" t="str">
        <f ca="1">Scorecards!AB13</f>
        <v>2D</v>
      </c>
      <c r="T48" s="299" t="str">
        <f ca="1">Scorecards!AC13</f>
        <v>S</v>
      </c>
      <c r="U48" s="299" t="str">
        <f ca="1">Scorecards!AD13</f>
        <v>Sx?</v>
      </c>
      <c r="V48" s="299">
        <f ca="1">Scorecards!AE13</f>
        <v>9</v>
      </c>
      <c r="W48" s="126">
        <f ca="1">Scorecards!AF13</f>
        <v>110</v>
      </c>
      <c r="X48" s="82">
        <v>16</v>
      </c>
      <c r="Y48" s="86">
        <v>4</v>
      </c>
      <c r="Z48" s="21" t="str">
        <f ca="1">Scorecards!AN13</f>
        <v>2H</v>
      </c>
      <c r="AA48" s="299" t="str">
        <f ca="1">Scorecards!AO13</f>
        <v>N</v>
      </c>
      <c r="AB48" s="299">
        <f ca="1">Scorecards!AP13</f>
        <v>0</v>
      </c>
      <c r="AC48" s="299">
        <f ca="1">Scorecards!AQ13</f>
        <v>7</v>
      </c>
      <c r="AD48" s="126">
        <f ca="1">-Scorecards!AR13</f>
        <v>-50</v>
      </c>
      <c r="AE48" s="308"/>
      <c r="AF48" s="88"/>
      <c r="AG48" s="95">
        <v>8</v>
      </c>
      <c r="AH48" s="32">
        <f>H48+H49+H50+O48+O49+O50+W48+W49+W50+AD48+AD49+AD50</f>
        <v>1690</v>
      </c>
      <c r="AI48" s="32">
        <f>AH48/12</f>
        <v>140.83333333333334</v>
      </c>
      <c r="AJ48" s="29">
        <f>MAX(H50,O50,W50,AD50,AD49,W49,O49,H49,AD48,W48,O48,H48)</f>
        <v>500</v>
      </c>
      <c r="AK48" s="89">
        <f>MIN(H48,O48,W48,AD48,AD49,AD50,W49,W50,O49,O50,H49,H50)</f>
        <v>-50</v>
      </c>
      <c r="AL48" s="32">
        <f>AH48-AJ48-AK48</f>
        <v>1240</v>
      </c>
      <c r="AM48" s="32">
        <f>AL48/10</f>
        <v>124</v>
      </c>
      <c r="AN48" s="32" t="e">
        <f ca="1">IF(AM48&gt;=0,MROUND(AM48,10),-MROUND(-AM48,10))</f>
        <v>#NAME?</v>
      </c>
      <c r="AO48" s="96"/>
      <c r="AP48" s="98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</row>
    <row r="49" spans="1:78">
      <c r="A49" s="80">
        <v>8</v>
      </c>
      <c r="B49" s="91">
        <v>5</v>
      </c>
      <c r="C49" s="108">
        <v>17</v>
      </c>
      <c r="D49" s="21" t="str">
        <f ca="1">Scorecards!D52</f>
        <v>2S</v>
      </c>
      <c r="E49" s="299" t="str">
        <f ca="1">Scorecards!E52</f>
        <v>W</v>
      </c>
      <c r="F49" s="299">
        <f ca="1">Scorecards!F52</f>
        <v>0</v>
      </c>
      <c r="G49" s="299">
        <f ca="1">Scorecards!G52</f>
        <v>7</v>
      </c>
      <c r="H49" s="126">
        <f ca="1">Scorecards!H52</f>
        <v>50</v>
      </c>
      <c r="I49" s="82">
        <v>18</v>
      </c>
      <c r="J49" s="92">
        <v>6</v>
      </c>
      <c r="K49" s="21" t="str">
        <f ca="1">Scorecards!P52</f>
        <v>3D</v>
      </c>
      <c r="L49" s="299" t="str">
        <f ca="1">Scorecards!Q52</f>
        <v>N</v>
      </c>
      <c r="M49" s="299" t="str">
        <f ca="1">Scorecards!R52</f>
        <v>H7</v>
      </c>
      <c r="N49" s="299">
        <f ca="1">Scorecards!S52</f>
        <v>10</v>
      </c>
      <c r="O49" s="113">
        <f ca="1">-Scorecards!T52</f>
        <v>130</v>
      </c>
      <c r="P49" s="87"/>
      <c r="Q49" s="55">
        <v>7</v>
      </c>
      <c r="R49" s="85">
        <v>19</v>
      </c>
      <c r="S49" s="21" t="str">
        <f ca="1">Scorecards!AB52</f>
        <v>2H</v>
      </c>
      <c r="T49" s="299" t="str">
        <f ca="1">Scorecards!AC52</f>
        <v>W</v>
      </c>
      <c r="U49" s="299" t="str">
        <f ca="1">Scorecards!AD52</f>
        <v>DT</v>
      </c>
      <c r="V49" s="299">
        <f ca="1">Scorecards!AE52</f>
        <v>4</v>
      </c>
      <c r="W49" s="126">
        <f ca="1">Scorecards!AF52</f>
        <v>200</v>
      </c>
      <c r="X49" s="82">
        <v>20</v>
      </c>
      <c r="Y49" s="93">
        <v>8</v>
      </c>
      <c r="Z49" s="21" t="str">
        <f ca="1">Scorecards!AN52</f>
        <v>2H</v>
      </c>
      <c r="AA49" s="299" t="str">
        <f ca="1">Scorecards!AO52</f>
        <v>W</v>
      </c>
      <c r="AB49" s="299" t="str">
        <f ca="1">Scorecards!AP52</f>
        <v>DT</v>
      </c>
      <c r="AC49" s="299">
        <f ca="1">Scorecards!AQ52</f>
        <v>4</v>
      </c>
      <c r="AD49" s="126">
        <f ca="1">-Scorecards!AR52</f>
        <v>200</v>
      </c>
      <c r="AE49" s="310"/>
      <c r="AF49" s="88"/>
      <c r="AG49" s="95"/>
      <c r="AH49" s="32"/>
      <c r="AI49" s="96"/>
      <c r="AK49" s="32"/>
      <c r="AL49" s="32"/>
      <c r="AM49" s="32"/>
      <c r="AN49" s="32"/>
      <c r="AO49" s="96"/>
      <c r="AP49" s="98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</row>
    <row r="50" spans="1:78" s="124" customFormat="1" ht="15.75" thickBot="1">
      <c r="A50" s="116">
        <v>8</v>
      </c>
      <c r="B50" s="117">
        <v>9</v>
      </c>
      <c r="C50" s="119">
        <v>21</v>
      </c>
      <c r="D50" s="301" t="str">
        <f ca="1">Scorecards!D91</f>
        <v>3D</v>
      </c>
      <c r="E50" s="302" t="str">
        <f ca="1">Scorecards!E91</f>
        <v>N</v>
      </c>
      <c r="F50" s="302">
        <f ca="1">Scorecards!F91</f>
        <v>0</v>
      </c>
      <c r="G50" s="302">
        <f ca="1">Scorecards!G91</f>
        <v>8</v>
      </c>
      <c r="H50" s="303">
        <f ca="1">Scorecards!H91</f>
        <v>110</v>
      </c>
      <c r="I50" s="118">
        <v>22</v>
      </c>
      <c r="J50" s="120">
        <v>10</v>
      </c>
      <c r="K50" s="301" t="str">
        <f ca="1">Scorecards!P91</f>
        <v>2D</v>
      </c>
      <c r="L50" s="302" t="str">
        <f ca="1">Scorecards!Q91</f>
        <v>W</v>
      </c>
      <c r="M50" s="302">
        <f ca="1">Scorecards!R91</f>
        <v>0</v>
      </c>
      <c r="N50" s="302">
        <f ca="1">Scorecards!S91</f>
        <v>9</v>
      </c>
      <c r="O50" s="122">
        <f ca="1">-Scorecards!T91</f>
        <v>110</v>
      </c>
      <c r="P50" s="121"/>
      <c r="Q50" s="315">
        <v>11</v>
      </c>
      <c r="R50" s="122">
        <v>23</v>
      </c>
      <c r="S50" s="301" t="str">
        <f ca="1">Scorecards!AB91</f>
        <v>2D</v>
      </c>
      <c r="T50" s="302" t="str">
        <f ca="1">Scorecards!AC91</f>
        <v>S</v>
      </c>
      <c r="U50" s="302">
        <f ca="1">Scorecards!AD91</f>
        <v>0</v>
      </c>
      <c r="V50" s="302">
        <f ca="1">Scorecards!AE91</f>
        <v>9</v>
      </c>
      <c r="W50" s="303">
        <f ca="1">Scorecards!AF91</f>
        <v>110</v>
      </c>
      <c r="X50" s="118">
        <v>24</v>
      </c>
      <c r="Y50" s="67">
        <v>12</v>
      </c>
      <c r="Z50" s="301" t="str">
        <f ca="1">Scorecards!AN91</f>
        <v>2D</v>
      </c>
      <c r="AA50" s="302" t="str">
        <f ca="1">Scorecards!AO91</f>
        <v>N</v>
      </c>
      <c r="AB50" s="302">
        <f ca="1">Scorecards!AP91</f>
        <v>0</v>
      </c>
      <c r="AC50" s="302">
        <f ca="1">Scorecards!AQ91</f>
        <v>9</v>
      </c>
      <c r="AD50" s="303">
        <f ca="1">-Scorecards!AR91</f>
        <v>110</v>
      </c>
      <c r="AE50" s="316"/>
      <c r="AF50" s="88"/>
      <c r="AG50" s="95"/>
      <c r="AH50" s="32"/>
      <c r="AI50" s="96"/>
      <c r="AJ50" s="29"/>
      <c r="AK50" s="32"/>
      <c r="AL50" s="32"/>
      <c r="AM50" s="32"/>
      <c r="AN50" s="32"/>
      <c r="AO50" s="96"/>
      <c r="AP50" s="98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</row>
    <row r="51" spans="1:78">
      <c r="A51" s="80"/>
      <c r="B51" s="30"/>
      <c r="C51" s="108"/>
      <c r="D51" s="163"/>
      <c r="E51" s="30"/>
      <c r="F51" s="30"/>
      <c r="G51" s="30"/>
      <c r="H51" s="108"/>
      <c r="I51" s="30"/>
      <c r="J51" s="30"/>
      <c r="K51" s="163"/>
      <c r="L51" s="30"/>
      <c r="M51" s="30"/>
      <c r="N51" s="30"/>
      <c r="O51" s="108"/>
      <c r="P51" s="94"/>
      <c r="Q51" s="30"/>
      <c r="R51" s="30"/>
      <c r="S51" s="163"/>
      <c r="T51" s="30"/>
      <c r="U51" s="30"/>
      <c r="V51" s="30"/>
      <c r="W51" s="108"/>
      <c r="X51" s="30"/>
      <c r="Y51" s="30"/>
      <c r="Z51" s="163"/>
      <c r="AA51" s="30"/>
      <c r="AB51" s="30"/>
      <c r="AC51" s="30"/>
      <c r="AD51" s="108"/>
      <c r="AE51" s="310"/>
      <c r="AF51" s="88"/>
      <c r="AH51" s="32"/>
      <c r="AI51" s="32"/>
      <c r="AK51" s="32"/>
      <c r="AL51" s="32"/>
      <c r="AM51" s="32"/>
      <c r="AN51" s="32"/>
      <c r="AO51" s="96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</row>
    <row r="52" spans="1:78">
      <c r="A52" s="80">
        <v>9</v>
      </c>
      <c r="B52" s="304">
        <v>1</v>
      </c>
      <c r="C52" s="85">
        <v>14</v>
      </c>
      <c r="D52" s="21" t="str">
        <f ca="1">Scorecards!D14</f>
        <v>1Sx</v>
      </c>
      <c r="E52" s="299" t="str">
        <f ca="1">Scorecards!E14</f>
        <v>S</v>
      </c>
      <c r="F52" s="299">
        <f ca="1">Scorecards!F14</f>
        <v>0</v>
      </c>
      <c r="G52" s="299">
        <f ca="1">Scorecards!G14</f>
        <v>3</v>
      </c>
      <c r="H52" s="126">
        <f ca="1">Scorecards!H14</f>
        <v>-800</v>
      </c>
      <c r="I52" s="85">
        <v>13</v>
      </c>
      <c r="J52" s="84">
        <v>2</v>
      </c>
      <c r="K52" s="21" t="str">
        <f ca="1">Scorecards!P14</f>
        <v>4S</v>
      </c>
      <c r="L52" s="299" t="str">
        <f ca="1">Scorecards!Q14</f>
        <v>W</v>
      </c>
      <c r="M52" s="299">
        <f ca="1">Scorecards!R14</f>
        <v>0</v>
      </c>
      <c r="N52" s="299">
        <f ca="1">Scorecards!S14</f>
        <v>9</v>
      </c>
      <c r="O52" s="113">
        <f ca="1">-Scorecards!T14</f>
        <v>100</v>
      </c>
      <c r="P52" s="87"/>
      <c r="Q52" s="43">
        <v>3</v>
      </c>
      <c r="R52" s="113">
        <v>16</v>
      </c>
      <c r="S52" s="21" t="str">
        <f ca="1">Scorecards!AB14</f>
        <v>3NT</v>
      </c>
      <c r="T52" s="299" t="str">
        <f ca="1">Scorecards!AC14</f>
        <v>E</v>
      </c>
      <c r="U52" s="299" t="str">
        <f ca="1">Scorecards!AD14</f>
        <v>DK</v>
      </c>
      <c r="V52" s="299">
        <f ca="1">Scorecards!AE14</f>
        <v>11</v>
      </c>
      <c r="W52" s="126">
        <f ca="1">Scorecards!AF14</f>
        <v>-660</v>
      </c>
      <c r="X52" s="85">
        <v>15</v>
      </c>
      <c r="Y52" s="86">
        <v>4</v>
      </c>
      <c r="Z52" s="21" t="str">
        <f ca="1">Scorecards!AN14</f>
        <v>3NTx</v>
      </c>
      <c r="AA52" s="299" t="str">
        <f ca="1">Scorecards!AO14</f>
        <v>E</v>
      </c>
      <c r="AB52" s="299">
        <f ca="1">Scorecards!AP14</f>
        <v>0</v>
      </c>
      <c r="AC52" s="299">
        <f ca="1">Scorecards!AQ14</f>
        <v>10</v>
      </c>
      <c r="AD52" s="126">
        <f ca="1">-Scorecards!AR14</f>
        <v>-950</v>
      </c>
      <c r="AE52" s="308"/>
      <c r="AF52" s="88"/>
      <c r="AG52" s="26">
        <v>9</v>
      </c>
      <c r="AH52" s="32">
        <f>H52+H53+H54+O52+O53+O54+W52+W53+W54+AD52+AD53+AD54</f>
        <v>-9790</v>
      </c>
      <c r="AI52" s="32">
        <f>AH52/12</f>
        <v>-815.83333333333337</v>
      </c>
      <c r="AJ52" s="29">
        <f>MAX(H54,O54,W54,AD54,AD53,W53,O53,H53,AD52,W52,O52,H52)</f>
        <v>100</v>
      </c>
      <c r="AK52" s="89">
        <f>MIN(H52,O52,W52,AD52,AD53,AD54,W53,W54,O53,O54,H53,H54)</f>
        <v>-1100</v>
      </c>
      <c r="AL52" s="32">
        <f>AH52-AJ52-AK52</f>
        <v>-8790</v>
      </c>
      <c r="AM52" s="32">
        <f>AL52/10</f>
        <v>-879</v>
      </c>
      <c r="AN52" s="32" t="e">
        <f ca="1">IF(AM52&gt;=0,MROUND(AM52,10),-MROUND(-AM52,10))</f>
        <v>#NAME?</v>
      </c>
      <c r="AO52" s="96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</row>
    <row r="53" spans="1:78">
      <c r="A53" s="80">
        <v>9</v>
      </c>
      <c r="B53" s="305">
        <v>5</v>
      </c>
      <c r="C53" s="85">
        <v>18</v>
      </c>
      <c r="D53" s="21" t="str">
        <f ca="1">Scorecards!D53</f>
        <v>3NT</v>
      </c>
      <c r="E53" s="299" t="str">
        <f ca="1">Scorecards!E53</f>
        <v>W</v>
      </c>
      <c r="F53" s="299">
        <f ca="1">Scorecards!F53</f>
        <v>0</v>
      </c>
      <c r="G53" s="299">
        <f ca="1">Scorecards!G53</f>
        <v>11</v>
      </c>
      <c r="H53" s="126">
        <f ca="1">Scorecards!H53</f>
        <v>-660</v>
      </c>
      <c r="I53" s="85">
        <v>17</v>
      </c>
      <c r="J53" s="92">
        <v>6</v>
      </c>
      <c r="K53" s="21" t="str">
        <f ca="1">Scorecards!P53</f>
        <v>2Sx</v>
      </c>
      <c r="L53" s="299" t="str">
        <f ca="1">Scorecards!Q53</f>
        <v>S</v>
      </c>
      <c r="M53" s="299" t="str">
        <f ca="1">Scorecards!R53</f>
        <v>Hx</v>
      </c>
      <c r="N53" s="299">
        <f ca="1">Scorecards!S53</f>
        <v>3</v>
      </c>
      <c r="O53" s="113">
        <f ca="1">-Scorecards!T53</f>
        <v>-1100</v>
      </c>
      <c r="P53" s="94"/>
      <c r="Q53" s="55">
        <v>7</v>
      </c>
      <c r="R53" s="113">
        <v>20</v>
      </c>
      <c r="S53" s="21" t="str">
        <f ca="1">Scorecards!AB53</f>
        <v>2Sx</v>
      </c>
      <c r="T53" s="299" t="str">
        <f ca="1">Scorecards!AC53</f>
        <v>S</v>
      </c>
      <c r="U53" s="299" t="str">
        <f ca="1">Scorecards!AD53</f>
        <v>CA</v>
      </c>
      <c r="V53" s="299">
        <f ca="1">Scorecards!AE53</f>
        <v>3</v>
      </c>
      <c r="W53" s="126">
        <f ca="1">Scorecards!AF53</f>
        <v>-1100</v>
      </c>
      <c r="X53" s="85">
        <v>19</v>
      </c>
      <c r="Y53" s="93">
        <v>8</v>
      </c>
      <c r="Z53" s="21" t="str">
        <f ca="1">Scorecards!AN53</f>
        <v>2Sx</v>
      </c>
      <c r="AA53" s="299" t="str">
        <f ca="1">Scorecards!AO53</f>
        <v>S</v>
      </c>
      <c r="AB53" s="299" t="str">
        <f ca="1">Scorecards!AP53</f>
        <v>CA</v>
      </c>
      <c r="AC53" s="299">
        <f ca="1">Scorecards!AQ53</f>
        <v>3</v>
      </c>
      <c r="AD53" s="126">
        <f ca="1">-Scorecards!AR53</f>
        <v>-1100</v>
      </c>
      <c r="AE53" s="308"/>
      <c r="AF53" s="88"/>
      <c r="AH53" s="32"/>
      <c r="AI53" s="32"/>
      <c r="AK53" s="32"/>
      <c r="AL53" s="32"/>
      <c r="AM53" s="32"/>
      <c r="AN53" s="32"/>
      <c r="AO53" s="96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</row>
    <row r="54" spans="1:78" s="114" customFormat="1">
      <c r="A54" s="99">
        <v>9</v>
      </c>
      <c r="B54" s="306">
        <v>9</v>
      </c>
      <c r="C54" s="105">
        <v>22</v>
      </c>
      <c r="D54" s="22" t="str">
        <f ca="1">Scorecards!D92</f>
        <v>3NT</v>
      </c>
      <c r="E54" s="300" t="str">
        <f ca="1">Scorecards!E92</f>
        <v>E</v>
      </c>
      <c r="F54" s="300">
        <f ca="1">Scorecards!F92</f>
        <v>0</v>
      </c>
      <c r="G54" s="300">
        <f ca="1">Scorecards!G92</f>
        <v>11</v>
      </c>
      <c r="H54" s="115">
        <f ca="1">Scorecards!H92</f>
        <v>-660</v>
      </c>
      <c r="I54" s="105">
        <v>21</v>
      </c>
      <c r="J54" s="102">
        <v>10</v>
      </c>
      <c r="K54" s="22" t="str">
        <f ca="1">Scorecards!P92</f>
        <v>3NT</v>
      </c>
      <c r="L54" s="300" t="str">
        <f ca="1">Scorecards!Q92</f>
        <v>W</v>
      </c>
      <c r="M54" s="300">
        <f ca="1">Scorecards!R92</f>
        <v>0</v>
      </c>
      <c r="N54" s="300">
        <f ca="1">Scorecards!S92</f>
        <v>11</v>
      </c>
      <c r="O54" s="105">
        <f ca="1">-Scorecards!T92</f>
        <v>-660</v>
      </c>
      <c r="P54" s="103"/>
      <c r="Q54" s="104">
        <v>11</v>
      </c>
      <c r="R54" s="105">
        <v>24</v>
      </c>
      <c r="S54" s="22" t="str">
        <f ca="1">Scorecards!AB92</f>
        <v>2Sx</v>
      </c>
      <c r="T54" s="300" t="str">
        <f ca="1">Scorecards!AC92</f>
        <v>S</v>
      </c>
      <c r="U54" s="300">
        <f ca="1">Scorecards!AD92</f>
        <v>0</v>
      </c>
      <c r="V54" s="300">
        <f ca="1">Scorecards!AE92</f>
        <v>3</v>
      </c>
      <c r="W54" s="115">
        <f ca="1">Scorecards!AF92</f>
        <v>-1100</v>
      </c>
      <c r="X54" s="105">
        <v>23</v>
      </c>
      <c r="Y54" s="106">
        <v>12</v>
      </c>
      <c r="Z54" s="22" t="str">
        <f ca="1">Scorecards!AN92</f>
        <v>2Sx</v>
      </c>
      <c r="AA54" s="300" t="str">
        <f ca="1">Scorecards!AO92</f>
        <v>S</v>
      </c>
      <c r="AB54" s="300" t="str">
        <f ca="1">Scorecards!AP92</f>
        <v>CA</v>
      </c>
      <c r="AC54" s="300">
        <f ca="1">Scorecards!AQ92</f>
        <v>3</v>
      </c>
      <c r="AD54" s="115">
        <f ca="1">-Scorecards!AR92</f>
        <v>-1100</v>
      </c>
      <c r="AE54" s="309"/>
      <c r="AF54" s="88"/>
      <c r="AG54" s="26"/>
      <c r="AH54" s="32"/>
      <c r="AI54" s="32"/>
      <c r="AJ54" s="29"/>
      <c r="AK54" s="32"/>
      <c r="AL54" s="32"/>
      <c r="AM54" s="32"/>
      <c r="AN54" s="32"/>
      <c r="AO54" s="96"/>
      <c r="AP54" s="31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</row>
    <row r="55" spans="1:78">
      <c r="A55" s="80"/>
      <c r="B55" s="82"/>
      <c r="C55" s="126"/>
      <c r="D55" s="163"/>
      <c r="E55" s="82"/>
      <c r="F55" s="82"/>
      <c r="G55" s="82"/>
      <c r="H55" s="108"/>
      <c r="I55" s="85"/>
      <c r="J55" s="82"/>
      <c r="K55" s="163"/>
      <c r="L55" s="82"/>
      <c r="M55" s="82"/>
      <c r="N55" s="82"/>
      <c r="O55" s="108"/>
      <c r="P55" s="94"/>
      <c r="Q55" s="82"/>
      <c r="R55" s="113"/>
      <c r="S55" s="163"/>
      <c r="T55" s="30"/>
      <c r="U55" s="30"/>
      <c r="V55" s="30"/>
      <c r="W55" s="108"/>
      <c r="X55" s="85"/>
      <c r="Y55" s="82"/>
      <c r="Z55" s="163"/>
      <c r="AA55" s="30"/>
      <c r="AB55" s="30"/>
      <c r="AC55" s="30"/>
      <c r="AD55" s="108"/>
      <c r="AE55" s="310"/>
      <c r="AF55" s="88"/>
      <c r="AH55" s="32"/>
      <c r="AI55" s="32"/>
      <c r="AK55" s="32"/>
      <c r="AL55" s="32"/>
      <c r="AM55" s="32"/>
      <c r="AN55" s="32"/>
      <c r="AO55" s="96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</row>
    <row r="56" spans="1:78">
      <c r="A56" s="80">
        <v>10</v>
      </c>
      <c r="B56" s="304">
        <v>1</v>
      </c>
      <c r="C56" s="85">
        <v>14</v>
      </c>
      <c r="D56" s="21" t="str">
        <f ca="1">Scorecards!D15</f>
        <v>2S</v>
      </c>
      <c r="E56" s="299" t="str">
        <f ca="1">Scorecards!E15</f>
        <v>S</v>
      </c>
      <c r="F56" s="299">
        <f ca="1">Scorecards!F15</f>
        <v>0</v>
      </c>
      <c r="G56" s="299">
        <f ca="1">Scorecards!G15</f>
        <v>8</v>
      </c>
      <c r="H56" s="126">
        <f ca="1">Scorecards!H15</f>
        <v>110</v>
      </c>
      <c r="I56" s="85">
        <v>13</v>
      </c>
      <c r="J56" s="84">
        <v>2</v>
      </c>
      <c r="K56" s="21" t="str">
        <f ca="1">Scorecards!P15</f>
        <v>2S</v>
      </c>
      <c r="L56" s="299" t="str">
        <f ca="1">Scorecards!Q15</f>
        <v>N</v>
      </c>
      <c r="M56" s="299">
        <f ca="1">Scorecards!R15</f>
        <v>0</v>
      </c>
      <c r="N56" s="299">
        <f ca="1">Scorecards!S15</f>
        <v>9</v>
      </c>
      <c r="O56" s="113">
        <f ca="1">-Scorecards!T15</f>
        <v>140</v>
      </c>
      <c r="P56" s="87"/>
      <c r="Q56" s="43">
        <v>3</v>
      </c>
      <c r="R56" s="113">
        <v>16</v>
      </c>
      <c r="S56" s="21" t="str">
        <f ca="1">Scorecards!AB15</f>
        <v>3C</v>
      </c>
      <c r="T56" s="299" t="str">
        <f ca="1">Scorecards!AC15</f>
        <v>S</v>
      </c>
      <c r="U56" s="299" t="str">
        <f ca="1">Scorecards!AD15</f>
        <v>HK</v>
      </c>
      <c r="V56" s="299">
        <f ca="1">Scorecards!AE15</f>
        <v>7</v>
      </c>
      <c r="W56" s="126">
        <f ca="1">Scorecards!AF15</f>
        <v>-200</v>
      </c>
      <c r="X56" s="85">
        <v>15</v>
      </c>
      <c r="Y56" s="86">
        <v>4</v>
      </c>
      <c r="Z56" s="21" t="str">
        <f ca="1">Scorecards!AN15</f>
        <v>3NT</v>
      </c>
      <c r="AA56" s="299" t="str">
        <f ca="1">Scorecards!AO15</f>
        <v>S</v>
      </c>
      <c r="AB56" s="299">
        <f ca="1">Scorecards!AP15</f>
        <v>0</v>
      </c>
      <c r="AC56" s="299">
        <f ca="1">Scorecards!AQ15</f>
        <v>8</v>
      </c>
      <c r="AD56" s="126">
        <f ca="1">-Scorecards!AR15</f>
        <v>-100</v>
      </c>
      <c r="AE56" s="308"/>
      <c r="AF56" s="88"/>
      <c r="AG56" s="95">
        <v>10</v>
      </c>
      <c r="AH56" s="32">
        <f>H56+H57+H58+O56+O57+O58+W56+W57+W58+AD56+AD57+AD58</f>
        <v>-530</v>
      </c>
      <c r="AI56" s="32">
        <f>AH56/12</f>
        <v>-44.166666666666664</v>
      </c>
      <c r="AJ56" s="29">
        <f>MAX(H58,O58,W58,AD58,AD57,W57,O57,H57,AD56,W56,O56,H56)</f>
        <v>140</v>
      </c>
      <c r="AK56" s="89">
        <f>MIN(H56,O56,W56,AD56,AD57,AD58,W57,W58,O57,O58,H57,H58)</f>
        <v>-200</v>
      </c>
      <c r="AL56" s="32">
        <f>AH56-AJ56-AK56</f>
        <v>-470</v>
      </c>
      <c r="AM56" s="32">
        <f>AL56/10</f>
        <v>-47</v>
      </c>
      <c r="AN56" s="32" t="e">
        <f ca="1">IF(AM56&gt;=0,MROUND(AM56,10),-MROUND(-AM56,10))</f>
        <v>#NAME?</v>
      </c>
      <c r="AO56" s="96"/>
      <c r="AP56" s="52"/>
      <c r="AQ56" s="96"/>
      <c r="AR56" s="96"/>
      <c r="AS56" s="96"/>
      <c r="AT56" s="96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</row>
    <row r="57" spans="1:78">
      <c r="A57" s="80">
        <v>10</v>
      </c>
      <c r="B57" s="305">
        <v>5</v>
      </c>
      <c r="C57" s="85">
        <v>18</v>
      </c>
      <c r="D57" s="21" t="str">
        <f ca="1">Scorecards!D54</f>
        <v>2S</v>
      </c>
      <c r="E57" s="299" t="str">
        <f ca="1">Scorecards!E54</f>
        <v>N</v>
      </c>
      <c r="F57" s="299">
        <f ca="1">Scorecards!F54</f>
        <v>0</v>
      </c>
      <c r="G57" s="299">
        <f ca="1">Scorecards!G54</f>
        <v>7</v>
      </c>
      <c r="H57" s="126">
        <f ca="1">Scorecards!H54</f>
        <v>-100</v>
      </c>
      <c r="I57" s="85">
        <v>17</v>
      </c>
      <c r="J57" s="92">
        <v>6</v>
      </c>
      <c r="K57" s="21" t="str">
        <f ca="1">Scorecards!P54</f>
        <v>4S</v>
      </c>
      <c r="L57" s="299" t="str">
        <f ca="1">Scorecards!Q54</f>
        <v>N</v>
      </c>
      <c r="M57" s="299" t="str">
        <f ca="1">Scorecards!R54</f>
        <v>HT</v>
      </c>
      <c r="N57" s="299">
        <f ca="1">Scorecards!S54</f>
        <v>9</v>
      </c>
      <c r="O57" s="113">
        <f ca="1">-Scorecards!T54</f>
        <v>-100</v>
      </c>
      <c r="P57" s="94"/>
      <c r="Q57" s="55">
        <v>7</v>
      </c>
      <c r="R57" s="113">
        <v>20</v>
      </c>
      <c r="S57" s="21" t="str">
        <f ca="1">Scorecards!AB54</f>
        <v>3S</v>
      </c>
      <c r="T57" s="299" t="str">
        <f ca="1">Scorecards!AC54</f>
        <v>N</v>
      </c>
      <c r="U57" s="299" t="str">
        <f ca="1">Scorecards!AD54</f>
        <v>HT</v>
      </c>
      <c r="V57" s="299">
        <f ca="1">Scorecards!AE54</f>
        <v>7</v>
      </c>
      <c r="W57" s="126">
        <f ca="1">Scorecards!AF54</f>
        <v>-200</v>
      </c>
      <c r="X57" s="85">
        <v>19</v>
      </c>
      <c r="Y57" s="93">
        <v>8</v>
      </c>
      <c r="Z57" s="21" t="str">
        <f ca="1">Scorecards!AN54</f>
        <v>2S</v>
      </c>
      <c r="AA57" s="299" t="str">
        <f ca="1">Scorecards!AO54</f>
        <v>S</v>
      </c>
      <c r="AB57" s="299" t="str">
        <f ca="1">Scorecards!AP54</f>
        <v>HK</v>
      </c>
      <c r="AC57" s="299">
        <f ca="1">Scorecards!AQ54</f>
        <v>8</v>
      </c>
      <c r="AD57" s="126">
        <f ca="1">-Scorecards!AR54</f>
        <v>110</v>
      </c>
      <c r="AE57" s="308"/>
      <c r="AF57" s="88"/>
      <c r="AH57" s="32"/>
      <c r="AI57" s="32"/>
      <c r="AK57" s="32"/>
      <c r="AL57" s="32"/>
      <c r="AM57" s="32"/>
      <c r="AN57" s="32"/>
      <c r="AO57" s="96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</row>
    <row r="58" spans="1:78" s="114" customFormat="1">
      <c r="A58" s="99">
        <v>10</v>
      </c>
      <c r="B58" s="306">
        <v>9</v>
      </c>
      <c r="C58" s="105">
        <v>22</v>
      </c>
      <c r="D58" s="22" t="str">
        <f ca="1">Scorecards!D93</f>
        <v>3C</v>
      </c>
      <c r="E58" s="300" t="str">
        <f ca="1">Scorecards!E93</f>
        <v>S</v>
      </c>
      <c r="F58" s="300">
        <f ca="1">Scorecards!F93</f>
        <v>0</v>
      </c>
      <c r="G58" s="300">
        <f ca="1">Scorecards!G93</f>
        <v>7</v>
      </c>
      <c r="H58" s="115">
        <f ca="1">Scorecards!H93</f>
        <v>-200</v>
      </c>
      <c r="I58" s="105">
        <v>21</v>
      </c>
      <c r="J58" s="102">
        <v>10</v>
      </c>
      <c r="K58" s="22" t="str">
        <f ca="1">Scorecards!P93</f>
        <v>2H</v>
      </c>
      <c r="L58" s="300" t="str">
        <f ca="1">Scorecards!Q93</f>
        <v>W</v>
      </c>
      <c r="M58" s="300">
        <f ca="1">Scorecards!R93</f>
        <v>0</v>
      </c>
      <c r="N58" s="300">
        <f ca="1">Scorecards!S93</f>
        <v>7</v>
      </c>
      <c r="O58" s="105">
        <f ca="1">-Scorecards!T93</f>
        <v>100</v>
      </c>
      <c r="P58" s="103"/>
      <c r="Q58" s="104">
        <v>11</v>
      </c>
      <c r="R58" s="105">
        <v>24</v>
      </c>
      <c r="S58" s="22" t="str">
        <f ca="1">Scorecards!AB93</f>
        <v>2S</v>
      </c>
      <c r="T58" s="300" t="str">
        <f ca="1">Scorecards!AC93</f>
        <v>S</v>
      </c>
      <c r="U58" s="300">
        <f ca="1">Scorecards!AD93</f>
        <v>0</v>
      </c>
      <c r="V58" s="300">
        <f ca="1">Scorecards!AE93</f>
        <v>8</v>
      </c>
      <c r="W58" s="115">
        <f ca="1">Scorecards!AF93</f>
        <v>110</v>
      </c>
      <c r="X58" s="105">
        <v>23</v>
      </c>
      <c r="Y58" s="106">
        <v>12</v>
      </c>
      <c r="Z58" s="22" t="str">
        <f ca="1">Scorecards!AN93</f>
        <v>4D</v>
      </c>
      <c r="AA58" s="300" t="str">
        <f ca="1">Scorecards!AO93</f>
        <v>N</v>
      </c>
      <c r="AB58" s="300" t="str">
        <f ca="1">Scorecards!AP93</f>
        <v>HT</v>
      </c>
      <c r="AC58" s="300">
        <f ca="1">Scorecards!AQ93</f>
        <v>8</v>
      </c>
      <c r="AD58" s="115">
        <f ca="1">-Scorecards!AR93</f>
        <v>-200</v>
      </c>
      <c r="AE58" s="311"/>
      <c r="AF58" s="88"/>
      <c r="AG58" s="26"/>
      <c r="AH58" s="32"/>
      <c r="AI58" s="32"/>
      <c r="AJ58" s="29"/>
      <c r="AK58" s="32"/>
      <c r="AL58" s="32"/>
      <c r="AM58" s="32"/>
      <c r="AN58" s="32"/>
      <c r="AO58" s="96"/>
      <c r="AP58" s="31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</row>
    <row r="59" spans="1:78">
      <c r="A59" s="80"/>
      <c r="B59" s="82"/>
      <c r="C59" s="126"/>
      <c r="D59" s="163"/>
      <c r="E59" s="82"/>
      <c r="F59" s="82"/>
      <c r="G59" s="82"/>
      <c r="H59" s="108"/>
      <c r="I59" s="85"/>
      <c r="J59" s="82"/>
      <c r="K59" s="163"/>
      <c r="L59" s="82"/>
      <c r="M59" s="82"/>
      <c r="N59" s="82"/>
      <c r="O59" s="108"/>
      <c r="P59" s="94"/>
      <c r="Q59" s="82"/>
      <c r="R59" s="113"/>
      <c r="S59" s="163"/>
      <c r="T59" s="30"/>
      <c r="U59" s="30"/>
      <c r="V59" s="30"/>
      <c r="W59" s="108"/>
      <c r="X59" s="85"/>
      <c r="Y59" s="82"/>
      <c r="Z59" s="163"/>
      <c r="AA59" s="30"/>
      <c r="AB59" s="30"/>
      <c r="AC59" s="30"/>
      <c r="AD59" s="108"/>
      <c r="AE59" s="310"/>
      <c r="AF59" s="88"/>
      <c r="AH59" s="32"/>
      <c r="AI59" s="32"/>
      <c r="AK59" s="32"/>
      <c r="AL59" s="32"/>
      <c r="AM59" s="32"/>
      <c r="AN59" s="32"/>
      <c r="AO59" s="96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</row>
    <row r="60" spans="1:78">
      <c r="A60" s="80">
        <v>11</v>
      </c>
      <c r="B60" s="304">
        <v>1</v>
      </c>
      <c r="C60" s="85">
        <v>14</v>
      </c>
      <c r="D60" s="21" t="str">
        <f ca="1">Scorecards!D16</f>
        <v>2S</v>
      </c>
      <c r="E60" s="299" t="str">
        <f ca="1">Scorecards!E16</f>
        <v>E</v>
      </c>
      <c r="F60" s="299">
        <f ca="1">Scorecards!F16</f>
        <v>0</v>
      </c>
      <c r="G60" s="299">
        <f ca="1">Scorecards!G16</f>
        <v>9</v>
      </c>
      <c r="H60" s="126">
        <f ca="1">Scorecards!H16</f>
        <v>-140</v>
      </c>
      <c r="I60" s="85">
        <v>13</v>
      </c>
      <c r="J60" s="84">
        <v>2</v>
      </c>
      <c r="K60" s="21" t="str">
        <f ca="1">Scorecards!P16</f>
        <v>4S</v>
      </c>
      <c r="L60" s="299" t="str">
        <f ca="1">Scorecards!Q16</f>
        <v>E</v>
      </c>
      <c r="M60" s="299">
        <f ca="1">Scorecards!R16</f>
        <v>0</v>
      </c>
      <c r="N60" s="299">
        <f ca="1">Scorecards!S16</f>
        <v>9</v>
      </c>
      <c r="O60" s="113">
        <f ca="1">-Scorecards!T16</f>
        <v>50</v>
      </c>
      <c r="P60" s="87"/>
      <c r="Q60" s="43">
        <v>3</v>
      </c>
      <c r="R60" s="113">
        <v>16</v>
      </c>
      <c r="S60" s="21" t="str">
        <f ca="1">Scorecards!AB16</f>
        <v>4H</v>
      </c>
      <c r="T60" s="299" t="str">
        <f ca="1">Scorecards!AC16</f>
        <v>W</v>
      </c>
      <c r="U60" s="299" t="str">
        <f ca="1">Scorecards!AD16</f>
        <v>Dx</v>
      </c>
      <c r="V60" s="299">
        <f ca="1">Scorecards!AE16</f>
        <v>8</v>
      </c>
      <c r="W60" s="126">
        <f ca="1">Scorecards!AF16</f>
        <v>100</v>
      </c>
      <c r="X60" s="85">
        <v>15</v>
      </c>
      <c r="Y60" s="86">
        <v>4</v>
      </c>
      <c r="Z60" s="21" t="str">
        <f ca="1">Scorecards!AN16</f>
        <v>2D</v>
      </c>
      <c r="AA60" s="299" t="str">
        <f ca="1">Scorecards!AO16</f>
        <v>S</v>
      </c>
      <c r="AB60" s="299">
        <f ca="1">Scorecards!AP16</f>
        <v>0</v>
      </c>
      <c r="AC60" s="299">
        <f ca="1">Scorecards!AQ16</f>
        <v>7</v>
      </c>
      <c r="AD60" s="126">
        <f ca="1">-Scorecards!AR16</f>
        <v>-50</v>
      </c>
      <c r="AE60" s="310"/>
      <c r="AF60" s="88"/>
      <c r="AG60" s="95">
        <v>11</v>
      </c>
      <c r="AH60" s="32">
        <f>H60+H61+H62+O60+O61+O62+W60+W61+W62+AD60+AD61+AD62</f>
        <v>-780</v>
      </c>
      <c r="AI60" s="32">
        <f>AH60/12</f>
        <v>-65</v>
      </c>
      <c r="AJ60" s="29">
        <f>MAX(H62,O62,W62,AD62,AD61,W61,O61,H61,AD60,W60,O60,H60)</f>
        <v>150</v>
      </c>
      <c r="AK60" s="89">
        <f>MIN(H60,O60,W60,AD60,AD61,AD62,W61,W62,O61,O62,H61,H62)</f>
        <v>-420</v>
      </c>
      <c r="AL60" s="32">
        <f>AH60-AJ60-AK60</f>
        <v>-510</v>
      </c>
      <c r="AM60" s="32">
        <f>AL60/10</f>
        <v>-51</v>
      </c>
      <c r="AN60" s="32" t="e">
        <f ca="1">IF(AM60&gt;=0,MROUND(AM60,10),-MROUND(-AM60,10))</f>
        <v>#NAME?</v>
      </c>
      <c r="AO60" s="96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</row>
    <row r="61" spans="1:78">
      <c r="A61" s="80">
        <v>11</v>
      </c>
      <c r="B61" s="305">
        <v>5</v>
      </c>
      <c r="C61" s="85">
        <v>18</v>
      </c>
      <c r="D61" s="21" t="str">
        <f ca="1">Scorecards!D55</f>
        <v>2S</v>
      </c>
      <c r="E61" s="299" t="str">
        <f ca="1">Scorecards!E55</f>
        <v>W</v>
      </c>
      <c r="F61" s="299">
        <f ca="1">Scorecards!F55</f>
        <v>0</v>
      </c>
      <c r="G61" s="299">
        <f ca="1">Scorecards!G55</f>
        <v>9</v>
      </c>
      <c r="H61" s="126">
        <f ca="1">Scorecards!H55</f>
        <v>-140</v>
      </c>
      <c r="I61" s="85">
        <v>17</v>
      </c>
      <c r="J61" s="92">
        <v>6</v>
      </c>
      <c r="K61" s="21" t="str">
        <f ca="1">Scorecards!P55</f>
        <v>4S</v>
      </c>
      <c r="L61" s="299" t="str">
        <f ca="1">Scorecards!Q55</f>
        <v>E</v>
      </c>
      <c r="M61" s="299" t="str">
        <f ca="1">Scorecards!R55</f>
        <v>DK</v>
      </c>
      <c r="N61" s="299">
        <f ca="1">Scorecards!S55</f>
        <v>9</v>
      </c>
      <c r="O61" s="113">
        <f ca="1">-Scorecards!T55</f>
        <v>50</v>
      </c>
      <c r="P61" s="94"/>
      <c r="Q61" s="55">
        <v>7</v>
      </c>
      <c r="R61" s="113">
        <v>20</v>
      </c>
      <c r="S61" s="21" t="str">
        <f ca="1">Scorecards!AB55</f>
        <v>4H</v>
      </c>
      <c r="T61" s="299" t="str">
        <f ca="1">Scorecards!AC55</f>
        <v>E</v>
      </c>
      <c r="U61" s="299" t="str">
        <f ca="1">Scorecards!AD55</f>
        <v>DK</v>
      </c>
      <c r="V61" s="299">
        <f ca="1">Scorecards!AE55</f>
        <v>10</v>
      </c>
      <c r="W61" s="126">
        <f ca="1">Scorecards!AF55</f>
        <v>-420</v>
      </c>
      <c r="X61" s="85">
        <v>19</v>
      </c>
      <c r="Y61" s="93">
        <v>8</v>
      </c>
      <c r="Z61" s="21" t="str">
        <f ca="1">Scorecards!AN55</f>
        <v>4H</v>
      </c>
      <c r="AA61" s="299" t="str">
        <f ca="1">Scorecards!AO55</f>
        <v>W</v>
      </c>
      <c r="AB61" s="299" t="str">
        <f ca="1">Scorecards!AP55</f>
        <v>D6</v>
      </c>
      <c r="AC61" s="299">
        <f ca="1">Scorecards!AQ55</f>
        <v>7</v>
      </c>
      <c r="AD61" s="126">
        <f ca="1">-Scorecards!AR55</f>
        <v>150</v>
      </c>
      <c r="AE61" s="308"/>
      <c r="AF61" s="88"/>
      <c r="AG61" s="95"/>
      <c r="AH61" s="96"/>
      <c r="AI61" s="96"/>
      <c r="AK61" s="96"/>
      <c r="AL61" s="96"/>
      <c r="AM61" s="96"/>
      <c r="AN61" s="32"/>
      <c r="AO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</row>
    <row r="62" spans="1:78" s="114" customFormat="1">
      <c r="A62" s="99">
        <v>11</v>
      </c>
      <c r="B62" s="306">
        <v>9</v>
      </c>
      <c r="C62" s="105">
        <v>22</v>
      </c>
      <c r="D62" s="22" t="str">
        <f ca="1">Scorecards!D94</f>
        <v>2S</v>
      </c>
      <c r="E62" s="300" t="str">
        <f ca="1">Scorecards!E94</f>
        <v>W</v>
      </c>
      <c r="F62" s="300">
        <f ca="1">Scorecards!F94</f>
        <v>0</v>
      </c>
      <c r="G62" s="300">
        <f ca="1">Scorecards!G94</f>
        <v>9</v>
      </c>
      <c r="H62" s="115">
        <f ca="1">Scorecards!H94</f>
        <v>-140</v>
      </c>
      <c r="I62" s="105">
        <v>21</v>
      </c>
      <c r="J62" s="102">
        <v>10</v>
      </c>
      <c r="K62" s="22" t="str">
        <f ca="1">Scorecards!P94</f>
        <v>3H</v>
      </c>
      <c r="L62" s="300" t="str">
        <f ca="1">Scorecards!Q94</f>
        <v>W</v>
      </c>
      <c r="M62" s="300">
        <f ca="1">Scorecards!R94</f>
        <v>0</v>
      </c>
      <c r="N62" s="300">
        <f ca="1">Scorecards!S94</f>
        <v>8</v>
      </c>
      <c r="O62" s="105">
        <f ca="1">-Scorecards!T94</f>
        <v>50</v>
      </c>
      <c r="P62" s="103"/>
      <c r="Q62" s="104">
        <v>11</v>
      </c>
      <c r="R62" s="105">
        <v>24</v>
      </c>
      <c r="S62" s="22" t="str">
        <f ca="1">Scorecards!AB94</f>
        <v>3C</v>
      </c>
      <c r="T62" s="300" t="str">
        <f ca="1">Scorecards!AC94</f>
        <v>S</v>
      </c>
      <c r="U62" s="300">
        <f ca="1">Scorecards!AD94</f>
        <v>0</v>
      </c>
      <c r="V62" s="300">
        <f ca="1">Scorecards!AE94</f>
        <v>6</v>
      </c>
      <c r="W62" s="115">
        <f ca="1">Scorecards!AF94</f>
        <v>-150</v>
      </c>
      <c r="X62" s="105">
        <v>23</v>
      </c>
      <c r="Y62" s="106">
        <v>12</v>
      </c>
      <c r="Z62" s="22" t="str">
        <f ca="1">Scorecards!AN94</f>
        <v>2S</v>
      </c>
      <c r="AA62" s="300" t="str">
        <f ca="1">Scorecards!AO94</f>
        <v>W</v>
      </c>
      <c r="AB62" s="300" t="str">
        <f ca="1">Scorecards!AP94</f>
        <v>HJ</v>
      </c>
      <c r="AC62" s="300">
        <f ca="1">Scorecards!AQ94</f>
        <v>9</v>
      </c>
      <c r="AD62" s="115">
        <f ca="1">-Scorecards!AR94</f>
        <v>-140</v>
      </c>
      <c r="AE62" s="309"/>
      <c r="AF62" s="88"/>
      <c r="AG62" s="26"/>
      <c r="AH62" s="32"/>
      <c r="AI62" s="32"/>
      <c r="AJ62" s="29"/>
      <c r="AK62" s="32"/>
      <c r="AL62" s="32"/>
      <c r="AM62" s="32"/>
      <c r="AN62" s="32"/>
      <c r="AO62" s="32"/>
      <c r="AP62" s="31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</row>
    <row r="63" spans="1:78">
      <c r="A63" s="80"/>
      <c r="B63" s="82"/>
      <c r="C63" s="126"/>
      <c r="D63" s="163"/>
      <c r="E63" s="82"/>
      <c r="F63" s="82"/>
      <c r="G63" s="82"/>
      <c r="H63" s="108"/>
      <c r="I63" s="85"/>
      <c r="J63" s="82"/>
      <c r="K63" s="163"/>
      <c r="L63" s="82"/>
      <c r="M63" s="82"/>
      <c r="N63" s="82"/>
      <c r="O63" s="108"/>
      <c r="P63" s="94"/>
      <c r="Q63" s="82"/>
      <c r="R63" s="113"/>
      <c r="S63" s="163"/>
      <c r="T63" s="30"/>
      <c r="U63" s="30"/>
      <c r="V63" s="30"/>
      <c r="W63" s="108"/>
      <c r="X63" s="85"/>
      <c r="Y63" s="82"/>
      <c r="Z63" s="163"/>
      <c r="AA63" s="30"/>
      <c r="AB63" s="30"/>
      <c r="AC63" s="30"/>
      <c r="AD63" s="108"/>
      <c r="AE63" s="310"/>
      <c r="AF63" s="88"/>
      <c r="AH63" s="32"/>
      <c r="AI63" s="32"/>
      <c r="AK63" s="32"/>
      <c r="AL63" s="32"/>
      <c r="AM63" s="32"/>
      <c r="AN63" s="32"/>
      <c r="AO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</row>
    <row r="64" spans="1:78">
      <c r="A64" s="80">
        <v>12</v>
      </c>
      <c r="B64" s="304">
        <v>1</v>
      </c>
      <c r="C64" s="85">
        <v>14</v>
      </c>
      <c r="D64" s="21" t="str">
        <f ca="1">Scorecards!D17</f>
        <v>7H</v>
      </c>
      <c r="E64" s="299" t="str">
        <f ca="1">Scorecards!E17</f>
        <v>W</v>
      </c>
      <c r="F64" s="299">
        <f ca="1">Scorecards!F17</f>
        <v>0</v>
      </c>
      <c r="G64" s="299">
        <f ca="1">Scorecards!G17</f>
        <v>12</v>
      </c>
      <c r="H64" s="126">
        <f ca="1">Scorecards!H17</f>
        <v>50</v>
      </c>
      <c r="I64" s="85">
        <v>13</v>
      </c>
      <c r="J64" s="84">
        <v>2</v>
      </c>
      <c r="K64" s="21" t="str">
        <f ca="1">Scorecards!P17</f>
        <v>4H</v>
      </c>
      <c r="L64" s="299" t="str">
        <f ca="1">Scorecards!Q17</f>
        <v>W</v>
      </c>
      <c r="M64" s="299">
        <f ca="1">Scorecards!R17</f>
        <v>0</v>
      </c>
      <c r="N64" s="299">
        <f ca="1">Scorecards!S17</f>
        <v>12</v>
      </c>
      <c r="O64" s="113">
        <f ca="1">-Scorecards!T17</f>
        <v>-480</v>
      </c>
      <c r="P64" s="87"/>
      <c r="Q64" s="43">
        <v>3</v>
      </c>
      <c r="R64" s="113">
        <v>16</v>
      </c>
      <c r="S64" s="21" t="str">
        <f ca="1">Scorecards!AB17</f>
        <v>6H</v>
      </c>
      <c r="T64" s="299" t="str">
        <f ca="1">Scorecards!AC17</f>
        <v>W</v>
      </c>
      <c r="U64" s="299" t="str">
        <f ca="1">Scorecards!AD17</f>
        <v>DA</v>
      </c>
      <c r="V64" s="299">
        <f ca="1">Scorecards!AE17</f>
        <v>122</v>
      </c>
      <c r="W64" s="126">
        <f ca="1">Scorecards!AF17</f>
        <v>-980</v>
      </c>
      <c r="X64" s="85">
        <v>15</v>
      </c>
      <c r="Y64" s="86">
        <v>4</v>
      </c>
      <c r="Z64" s="21" t="str">
        <f ca="1">Scorecards!AN17</f>
        <v>6H</v>
      </c>
      <c r="AA64" s="299" t="str">
        <f ca="1">Scorecards!AO17</f>
        <v>N</v>
      </c>
      <c r="AB64" s="299">
        <f ca="1">Scorecards!AP17</f>
        <v>0</v>
      </c>
      <c r="AC64" s="299">
        <f ca="1">Scorecards!AQ17</f>
        <v>13</v>
      </c>
      <c r="AD64" s="126">
        <f ca="1">-Scorecards!AR17</f>
        <v>-1010</v>
      </c>
      <c r="AE64" s="310"/>
      <c r="AF64" s="88"/>
      <c r="AG64" s="26">
        <v>12</v>
      </c>
      <c r="AH64" s="32">
        <f>H64+H65+H66+O64+O65+O66+W64+W65+W66+AD64+AD65+AD66</f>
        <v>-8120</v>
      </c>
      <c r="AI64" s="32">
        <f>AH64/12</f>
        <v>-676.66666666666663</v>
      </c>
      <c r="AJ64" s="29">
        <f>MAX(H66,O66,W66,AD66,AD65,W65,O65,H65,AD64,W64,O64,H64)</f>
        <v>50</v>
      </c>
      <c r="AK64" s="89">
        <f>MIN(H64,O64,W64,AD64,AD65,AD66,W65,W66,O65,O66,H65,H66)</f>
        <v>-1010</v>
      </c>
      <c r="AL64" s="32">
        <f>AH64-AJ64-AK64</f>
        <v>-7160</v>
      </c>
      <c r="AM64" s="32">
        <f>AL64/10</f>
        <v>-716</v>
      </c>
      <c r="AN64" s="32" t="e">
        <f ca="1">IF(AM64&gt;=0,MROUND(AM64,10),-MROUND(-AM64,10))</f>
        <v>#NAME?</v>
      </c>
      <c r="AO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</row>
    <row r="65" spans="1:78">
      <c r="A65" s="80">
        <v>12</v>
      </c>
      <c r="B65" s="305">
        <v>5</v>
      </c>
      <c r="C65" s="85">
        <v>18</v>
      </c>
      <c r="D65" s="21" t="str">
        <f ca="1">Scorecards!D56</f>
        <v>4H</v>
      </c>
      <c r="E65" s="299" t="str">
        <f ca="1">Scorecards!E56</f>
        <v>W</v>
      </c>
      <c r="F65" s="299">
        <f ca="1">Scorecards!F56</f>
        <v>0</v>
      </c>
      <c r="G65" s="299">
        <f ca="1">Scorecards!G56</f>
        <v>13</v>
      </c>
      <c r="H65" s="126">
        <f ca="1">Scorecards!H56</f>
        <v>-510</v>
      </c>
      <c r="I65" s="85">
        <v>17</v>
      </c>
      <c r="J65" s="92">
        <v>6</v>
      </c>
      <c r="K65" s="21" t="str">
        <f ca="1">Scorecards!P56</f>
        <v>5Hx</v>
      </c>
      <c r="L65" s="299" t="str">
        <f ca="1">Scorecards!Q56</f>
        <v>W</v>
      </c>
      <c r="M65" s="299" t="str">
        <f ca="1">Scorecards!R56</f>
        <v>H2</v>
      </c>
      <c r="N65" s="299">
        <f ca="1">Scorecards!S56</f>
        <v>11</v>
      </c>
      <c r="O65" s="113">
        <f ca="1">-Scorecards!T56</f>
        <v>-750</v>
      </c>
      <c r="P65" s="94"/>
      <c r="Q65" s="55">
        <v>7</v>
      </c>
      <c r="R65" s="113">
        <v>20</v>
      </c>
      <c r="S65" s="21" t="str">
        <f ca="1">Scorecards!AB56</f>
        <v>6H</v>
      </c>
      <c r="T65" s="299" t="str">
        <f ca="1">Scorecards!AC56</f>
        <v>W</v>
      </c>
      <c r="U65" s="299" t="str">
        <f ca="1">Scorecards!AD56</f>
        <v>DA</v>
      </c>
      <c r="V65" s="299">
        <f ca="1">Scorecards!AE56</f>
        <v>13</v>
      </c>
      <c r="W65" s="126">
        <f ca="1">Scorecards!AF56</f>
        <v>-1010</v>
      </c>
      <c r="X65" s="85">
        <v>19</v>
      </c>
      <c r="Y65" s="93">
        <v>8</v>
      </c>
      <c r="Z65" s="21" t="str">
        <f ca="1">Scorecards!AN56</f>
        <v>6H</v>
      </c>
      <c r="AA65" s="299" t="str">
        <f ca="1">Scorecards!AO56</f>
        <v>W</v>
      </c>
      <c r="AB65" s="299" t="str">
        <f ca="1">Scorecards!AP56</f>
        <v>DA</v>
      </c>
      <c r="AC65" s="299">
        <f ca="1">Scorecards!AQ56</f>
        <v>13</v>
      </c>
      <c r="AD65" s="126">
        <f ca="1">-Scorecards!AR56</f>
        <v>-1010</v>
      </c>
      <c r="AE65" s="310"/>
      <c r="AF65" s="88"/>
      <c r="AH65" s="32"/>
      <c r="AI65" s="32"/>
      <c r="AK65" s="32"/>
      <c r="AL65" s="32"/>
      <c r="AM65" s="32"/>
      <c r="AN65" s="32"/>
      <c r="AO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</row>
    <row r="66" spans="1:78" s="114" customFormat="1">
      <c r="A66" s="99">
        <v>12</v>
      </c>
      <c r="B66" s="306">
        <v>9</v>
      </c>
      <c r="C66" s="105">
        <v>22</v>
      </c>
      <c r="D66" s="22" t="str">
        <f ca="1">Scorecards!D95</f>
        <v>5H</v>
      </c>
      <c r="E66" s="300" t="s">
        <v>96</v>
      </c>
      <c r="F66" s="300">
        <f ca="1">Scorecards!F95</f>
        <v>0</v>
      </c>
      <c r="G66" s="300">
        <f ca="1">Scorecards!G95</f>
        <v>12</v>
      </c>
      <c r="H66" s="115">
        <f ca="1">Scorecards!H95</f>
        <v>-480</v>
      </c>
      <c r="I66" s="105">
        <v>21</v>
      </c>
      <c r="J66" s="102">
        <v>10</v>
      </c>
      <c r="K66" s="22" t="str">
        <f ca="1">Scorecards!P95</f>
        <v>5H</v>
      </c>
      <c r="L66" s="300" t="str">
        <f ca="1">Scorecards!Q95</f>
        <v>W</v>
      </c>
      <c r="M66" s="300">
        <f ca="1">Scorecards!R95</f>
        <v>0</v>
      </c>
      <c r="N66" s="300">
        <f ca="1">Scorecards!S95</f>
        <v>12</v>
      </c>
      <c r="O66" s="105">
        <f ca="1">-Scorecards!T95</f>
        <v>-480</v>
      </c>
      <c r="P66" s="103"/>
      <c r="Q66" s="104">
        <v>11</v>
      </c>
      <c r="R66" s="105">
        <v>24</v>
      </c>
      <c r="S66" s="22" t="str">
        <f ca="1">Scorecards!AB95</f>
        <v>4H</v>
      </c>
      <c r="T66" s="300" t="str">
        <f ca="1">Scorecards!AC95</f>
        <v>W</v>
      </c>
      <c r="U66" s="300">
        <f ca="1">Scorecards!AD95</f>
        <v>0</v>
      </c>
      <c r="V66" s="300">
        <f ca="1">Scorecards!AE95</f>
        <v>12</v>
      </c>
      <c r="W66" s="115">
        <f ca="1">Scorecards!AF95</f>
        <v>-480</v>
      </c>
      <c r="X66" s="105">
        <v>23</v>
      </c>
      <c r="Y66" s="106">
        <v>12</v>
      </c>
      <c r="Z66" s="22" t="str">
        <f ca="1">Scorecards!AN95</f>
        <v>6H</v>
      </c>
      <c r="AA66" s="300" t="str">
        <f ca="1">Scorecards!AO95</f>
        <v>W</v>
      </c>
      <c r="AB66" s="300" t="str">
        <f ca="1">Scorecards!AP95</f>
        <v>DA</v>
      </c>
      <c r="AC66" s="300">
        <f ca="1">Scorecards!AQ95</f>
        <v>12</v>
      </c>
      <c r="AD66" s="115">
        <f ca="1">-Scorecards!AR95</f>
        <v>-980</v>
      </c>
      <c r="AE66" s="309"/>
      <c r="AF66" s="88"/>
      <c r="AG66" s="26"/>
      <c r="AH66" s="32"/>
      <c r="AI66" s="32"/>
      <c r="AJ66" s="29"/>
      <c r="AK66" s="32"/>
      <c r="AL66" s="32"/>
      <c r="AM66" s="32"/>
      <c r="AN66" s="32"/>
      <c r="AO66" s="32"/>
      <c r="AP66" s="31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</row>
    <row r="67" spans="1:78">
      <c r="A67" s="80"/>
      <c r="B67" s="82"/>
      <c r="C67" s="126"/>
      <c r="D67" s="163"/>
      <c r="E67" s="82"/>
      <c r="F67" s="82"/>
      <c r="G67" s="82"/>
      <c r="H67" s="108"/>
      <c r="I67" s="85"/>
      <c r="J67" s="82"/>
      <c r="K67" s="163"/>
      <c r="L67" s="82"/>
      <c r="M67" s="82"/>
      <c r="N67" s="82"/>
      <c r="O67" s="108"/>
      <c r="P67" s="94"/>
      <c r="Q67" s="82"/>
      <c r="R67" s="113"/>
      <c r="S67" s="163"/>
      <c r="T67" s="30"/>
      <c r="U67" s="30"/>
      <c r="V67" s="30"/>
      <c r="W67" s="108"/>
      <c r="X67" s="85"/>
      <c r="Y67" s="82"/>
      <c r="Z67" s="163"/>
      <c r="AA67" s="30"/>
      <c r="AB67" s="30"/>
      <c r="AC67" s="30"/>
      <c r="AD67" s="108"/>
      <c r="AE67" s="310"/>
      <c r="AF67" s="88"/>
      <c r="AH67" s="32"/>
      <c r="AI67" s="32"/>
      <c r="AK67" s="32"/>
      <c r="AL67" s="32"/>
      <c r="AM67" s="32"/>
      <c r="AN67" s="32"/>
      <c r="AO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</row>
    <row r="68" spans="1:78">
      <c r="A68" s="80">
        <v>13</v>
      </c>
      <c r="B68" s="304">
        <v>1</v>
      </c>
      <c r="C68" s="85">
        <v>14</v>
      </c>
      <c r="D68" s="21" t="str">
        <f ca="1">Scorecards!D18</f>
        <v>4H</v>
      </c>
      <c r="E68" s="299" t="str">
        <f ca="1">Scorecards!E18</f>
        <v>S</v>
      </c>
      <c r="F68" s="299" t="s">
        <v>139</v>
      </c>
      <c r="G68" s="299">
        <f ca="1">Scorecards!G18</f>
        <v>12</v>
      </c>
      <c r="H68" s="126">
        <f ca="1">Scorecards!H18</f>
        <v>680</v>
      </c>
      <c r="I68" s="85">
        <v>13</v>
      </c>
      <c r="J68" s="84">
        <v>2</v>
      </c>
      <c r="K68" s="21" t="str">
        <f ca="1">Scorecards!P18</f>
        <v>4H</v>
      </c>
      <c r="L68" s="299" t="str">
        <f ca="1">Scorecards!Q18</f>
        <v>N</v>
      </c>
      <c r="M68" s="299">
        <f ca="1">Scorecards!R18</f>
        <v>0</v>
      </c>
      <c r="N68" s="299">
        <f ca="1">Scorecards!S18</f>
        <v>12</v>
      </c>
      <c r="O68" s="113">
        <f ca="1">-Scorecards!T18</f>
        <v>680</v>
      </c>
      <c r="P68" s="87"/>
      <c r="Q68" s="43">
        <v>3</v>
      </c>
      <c r="R68" s="113">
        <v>16</v>
      </c>
      <c r="S68" s="21" t="str">
        <f ca="1">Scorecards!AB18</f>
        <v>4H</v>
      </c>
      <c r="T68" s="299" t="str">
        <f ca="1">Scorecards!AC18</f>
        <v>N</v>
      </c>
      <c r="U68" s="299" t="str">
        <f ca="1">Scorecards!AD18</f>
        <v>DK</v>
      </c>
      <c r="V68" s="299">
        <f ca="1">Scorecards!AE18</f>
        <v>11</v>
      </c>
      <c r="W68" s="126">
        <f ca="1">Scorecards!AF18</f>
        <v>650</v>
      </c>
      <c r="X68" s="85">
        <v>15</v>
      </c>
      <c r="Y68" s="86">
        <v>4</v>
      </c>
      <c r="Z68" s="21" t="str">
        <f ca="1">Scorecards!AN18</f>
        <v>4H</v>
      </c>
      <c r="AA68" s="299" t="str">
        <f ca="1">Scorecards!AO18</f>
        <v>N</v>
      </c>
      <c r="AB68" s="299">
        <f ca="1">Scorecards!AP18</f>
        <v>0</v>
      </c>
      <c r="AC68" s="299">
        <f ca="1">Scorecards!AQ18</f>
        <v>12</v>
      </c>
      <c r="AD68" s="126">
        <f ca="1">-Scorecards!AR18</f>
        <v>680</v>
      </c>
      <c r="AE68" s="310"/>
      <c r="AF68" s="88"/>
      <c r="AG68" s="95">
        <v>13</v>
      </c>
      <c r="AH68" s="32">
        <f>H68+H69+H70+O68+O69+O70+W68+W69+W70+AD68+AD69+AD70</f>
        <v>7950</v>
      </c>
      <c r="AI68" s="32">
        <f>AH68/12</f>
        <v>662.5</v>
      </c>
      <c r="AJ68" s="29">
        <f>MAX(H70,O70,W70,AD70,AD69,W69,O69,H69,AD68,W68,O68,H68)</f>
        <v>680</v>
      </c>
      <c r="AK68" s="89">
        <f>MIN(H68,O68,W68,AD68,AD69,AD70,W69,W70,O69,O70,H69,H70)</f>
        <v>620</v>
      </c>
      <c r="AL68" s="32">
        <f>AH68-AJ68-AK68</f>
        <v>6650</v>
      </c>
      <c r="AM68" s="32">
        <f>AL68/10</f>
        <v>665</v>
      </c>
      <c r="AN68" s="32" t="e">
        <f ca="1">IF(AM68&gt;=0,MROUND(AM68,10),-MROUND(-AM68,10))</f>
        <v>#NAME?</v>
      </c>
      <c r="AO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</row>
    <row r="69" spans="1:78">
      <c r="A69" s="80">
        <v>13</v>
      </c>
      <c r="B69" s="305">
        <v>5</v>
      </c>
      <c r="C69" s="85">
        <v>18</v>
      </c>
      <c r="D69" s="21" t="str">
        <f ca="1">Scorecards!D57</f>
        <v>4H</v>
      </c>
      <c r="E69" s="299" t="str">
        <f ca="1">Scorecards!E57</f>
        <v>N</v>
      </c>
      <c r="F69" s="299">
        <f ca="1">Scorecards!F57</f>
        <v>0</v>
      </c>
      <c r="G69" s="299">
        <f ca="1">Scorecards!G57</f>
        <v>11</v>
      </c>
      <c r="H69" s="126">
        <f ca="1">Scorecards!H57</f>
        <v>650</v>
      </c>
      <c r="I69" s="85">
        <v>17</v>
      </c>
      <c r="J69" s="92">
        <v>6</v>
      </c>
      <c r="K69" s="21" t="str">
        <f ca="1">Scorecards!P57</f>
        <v>4H</v>
      </c>
      <c r="L69" s="299" t="str">
        <f ca="1">Scorecards!Q57</f>
        <v>N</v>
      </c>
      <c r="M69" s="299" t="str">
        <f ca="1">Scorecards!R57</f>
        <v>DK</v>
      </c>
      <c r="N69" s="299">
        <f ca="1">Scorecards!S57</f>
        <v>11</v>
      </c>
      <c r="O69" s="113">
        <f ca="1">-Scorecards!T57</f>
        <v>650</v>
      </c>
      <c r="P69" s="94"/>
      <c r="Q69" s="55">
        <v>7</v>
      </c>
      <c r="R69" s="113">
        <v>20</v>
      </c>
      <c r="S69" s="21" t="str">
        <f ca="1">Scorecards!AB57</f>
        <v>4H</v>
      </c>
      <c r="T69" s="299" t="str">
        <f ca="1">Scorecards!AC57</f>
        <v>N</v>
      </c>
      <c r="U69" s="299" t="str">
        <f ca="1">Scorecards!AD57</f>
        <v>H3</v>
      </c>
      <c r="V69" s="299">
        <f ca="1">Scorecards!AE57</f>
        <v>12</v>
      </c>
      <c r="W69" s="126">
        <f ca="1">Scorecards!AF57</f>
        <v>680</v>
      </c>
      <c r="X69" s="85">
        <v>19</v>
      </c>
      <c r="Y69" s="93">
        <v>8</v>
      </c>
      <c r="Z69" s="21" t="str">
        <f ca="1">Scorecards!AN57</f>
        <v>4H</v>
      </c>
      <c r="AA69" s="299" t="str">
        <f ca="1">Scorecards!AO57</f>
        <v>N</v>
      </c>
      <c r="AB69" s="299" t="str">
        <f ca="1">Scorecards!AP57</f>
        <v>DK</v>
      </c>
      <c r="AC69" s="299">
        <f ca="1">Scorecards!AQ57</f>
        <v>12</v>
      </c>
      <c r="AD69" s="126">
        <f ca="1">-Scorecards!AR57</f>
        <v>680</v>
      </c>
      <c r="AE69" s="308"/>
      <c r="AF69" s="88"/>
      <c r="AH69" s="32"/>
      <c r="AI69" s="32"/>
      <c r="AK69" s="32"/>
      <c r="AL69" s="32"/>
      <c r="AM69" s="32"/>
      <c r="AN69" s="32"/>
      <c r="AO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</row>
    <row r="70" spans="1:78" s="114" customFormat="1">
      <c r="A70" s="99">
        <v>13</v>
      </c>
      <c r="B70" s="306">
        <v>9</v>
      </c>
      <c r="C70" s="105">
        <v>22</v>
      </c>
      <c r="D70" s="22" t="str">
        <f ca="1">Scorecards!D96</f>
        <v>4H</v>
      </c>
      <c r="E70" s="300" t="str">
        <f ca="1">Scorecards!E96</f>
        <v>N</v>
      </c>
      <c r="F70" s="300">
        <f ca="1">Scorecards!F96</f>
        <v>0</v>
      </c>
      <c r="G70" s="300">
        <f ca="1">Scorecards!G96</f>
        <v>11</v>
      </c>
      <c r="H70" s="115">
        <f ca="1">Scorecards!H96</f>
        <v>650</v>
      </c>
      <c r="I70" s="105">
        <v>21</v>
      </c>
      <c r="J70" s="102">
        <v>10</v>
      </c>
      <c r="K70" s="22" t="str">
        <f ca="1">Scorecards!P96</f>
        <v>4H</v>
      </c>
      <c r="L70" s="300" t="str">
        <f ca="1">Scorecards!Q96</f>
        <v>N</v>
      </c>
      <c r="M70" s="300">
        <f ca="1">Scorecards!R96</f>
        <v>0</v>
      </c>
      <c r="N70" s="300">
        <f ca="1">Scorecards!S96</f>
        <v>12</v>
      </c>
      <c r="O70" s="105">
        <f ca="1">-Scorecards!T96</f>
        <v>680</v>
      </c>
      <c r="P70" s="103"/>
      <c r="Q70" s="104">
        <v>11</v>
      </c>
      <c r="R70" s="105">
        <v>24</v>
      </c>
      <c r="S70" s="22" t="str">
        <f ca="1">Scorecards!AB96</f>
        <v>4H</v>
      </c>
      <c r="T70" s="300" t="str">
        <f ca="1">Scorecards!AC96</f>
        <v>N</v>
      </c>
      <c r="U70" s="300">
        <f ca="1">Scorecards!AD96</f>
        <v>0</v>
      </c>
      <c r="V70" s="300">
        <f ca="1">Scorecards!AE96</f>
        <v>10</v>
      </c>
      <c r="W70" s="115">
        <f ca="1">Scorecards!AF96</f>
        <v>620</v>
      </c>
      <c r="X70" s="105">
        <v>23</v>
      </c>
      <c r="Y70" s="106">
        <v>12</v>
      </c>
      <c r="Z70" s="22" t="str">
        <f ca="1">Scorecards!AN96</f>
        <v>4H</v>
      </c>
      <c r="AA70" s="300" t="str">
        <f ca="1">Scorecards!AO96</f>
        <v>N</v>
      </c>
      <c r="AB70" s="300" t="str">
        <f ca="1">Scorecards!AP96</f>
        <v>Hx</v>
      </c>
      <c r="AC70" s="300">
        <f ca="1">Scorecards!AQ96</f>
        <v>11</v>
      </c>
      <c r="AD70" s="115">
        <f ca="1">-Scorecards!AR96</f>
        <v>650</v>
      </c>
      <c r="AE70" s="311"/>
      <c r="AF70" s="88"/>
      <c r="AG70" s="26"/>
      <c r="AH70" s="32"/>
      <c r="AI70" s="32"/>
      <c r="AJ70" s="29"/>
      <c r="AK70" s="32"/>
      <c r="AL70" s="32"/>
      <c r="AM70" s="32"/>
      <c r="AN70" s="32"/>
      <c r="AO70" s="32"/>
      <c r="AP70" s="31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</row>
    <row r="71" spans="1:78">
      <c r="A71" s="80"/>
      <c r="B71" s="82"/>
      <c r="C71" s="126"/>
      <c r="D71" s="163"/>
      <c r="E71" s="82"/>
      <c r="F71" s="82"/>
      <c r="G71" s="82"/>
      <c r="H71" s="108"/>
      <c r="I71" s="85"/>
      <c r="J71" s="82"/>
      <c r="K71" s="163"/>
      <c r="L71" s="82"/>
      <c r="M71" s="82"/>
      <c r="N71" s="82"/>
      <c r="O71" s="108"/>
      <c r="P71" s="94"/>
      <c r="Q71" s="82"/>
      <c r="R71" s="113"/>
      <c r="S71" s="163"/>
      <c r="T71" s="30"/>
      <c r="U71" s="30"/>
      <c r="V71" s="30"/>
      <c r="W71" s="108"/>
      <c r="X71" s="85"/>
      <c r="Y71" s="82"/>
      <c r="Z71" s="163"/>
      <c r="AA71" s="30"/>
      <c r="AB71" s="30"/>
      <c r="AC71" s="30"/>
      <c r="AD71" s="108"/>
      <c r="AE71" s="310"/>
      <c r="AF71" s="88"/>
      <c r="AH71" s="32"/>
      <c r="AI71" s="32"/>
      <c r="AK71" s="32"/>
      <c r="AL71" s="32"/>
      <c r="AM71" s="32"/>
      <c r="AN71" s="32"/>
      <c r="AO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</row>
    <row r="72" spans="1:78">
      <c r="A72" s="80">
        <v>14</v>
      </c>
      <c r="B72" s="304">
        <v>1</v>
      </c>
      <c r="C72" s="85">
        <v>14</v>
      </c>
      <c r="D72" s="21" t="str">
        <f ca="1">Scorecards!D19</f>
        <v>3D</v>
      </c>
      <c r="E72" s="299" t="str">
        <f ca="1">Scorecards!E19</f>
        <v>W</v>
      </c>
      <c r="F72" s="299">
        <f ca="1">Scorecards!F19</f>
        <v>0</v>
      </c>
      <c r="G72" s="299">
        <f ca="1">Scorecards!G19</f>
        <v>9</v>
      </c>
      <c r="H72" s="126">
        <f ca="1">Scorecards!H19</f>
        <v>-110</v>
      </c>
      <c r="I72" s="85">
        <v>13</v>
      </c>
      <c r="J72" s="84">
        <v>2</v>
      </c>
      <c r="K72" s="21" t="str">
        <f ca="1">Scorecards!P19</f>
        <v>3S</v>
      </c>
      <c r="L72" s="299" t="str">
        <f ca="1">Scorecards!Q19</f>
        <v>S</v>
      </c>
      <c r="M72" s="299">
        <f ca="1">Scorecards!R19</f>
        <v>0</v>
      </c>
      <c r="N72" s="299">
        <f ca="1">Scorecards!S19</f>
        <v>9</v>
      </c>
      <c r="O72" s="113">
        <f ca="1">-Scorecards!T19</f>
        <v>140</v>
      </c>
      <c r="P72" s="87"/>
      <c r="Q72" s="43">
        <v>3</v>
      </c>
      <c r="R72" s="113">
        <v>16</v>
      </c>
      <c r="S72" s="21" t="str">
        <f ca="1">Scorecards!AB19</f>
        <v>4S</v>
      </c>
      <c r="T72" s="299" t="str">
        <f ca="1">Scorecards!AC19</f>
        <v>S</v>
      </c>
      <c r="U72" s="299" t="str">
        <f ca="1">Scorecards!AD19</f>
        <v>DK</v>
      </c>
      <c r="V72" s="299">
        <f ca="1">Scorecards!AE19</f>
        <v>8</v>
      </c>
      <c r="W72" s="126">
        <f ca="1">Scorecards!AF19</f>
        <v>-100</v>
      </c>
      <c r="X72" s="85">
        <v>15</v>
      </c>
      <c r="Y72" s="86">
        <v>4</v>
      </c>
      <c r="Z72" s="21" t="str">
        <f ca="1">Scorecards!AN19</f>
        <v>3S</v>
      </c>
      <c r="AA72" s="299" t="str">
        <f ca="1">Scorecards!AO19</f>
        <v>S</v>
      </c>
      <c r="AB72" s="299">
        <f ca="1">Scorecards!AP19</f>
        <v>0</v>
      </c>
      <c r="AC72" s="299">
        <f ca="1">Scorecards!AQ19</f>
        <v>7</v>
      </c>
      <c r="AD72" s="126">
        <f ca="1">-Scorecards!AR19</f>
        <v>-100</v>
      </c>
      <c r="AE72" s="310"/>
      <c r="AF72" s="88"/>
      <c r="AG72" s="26">
        <v>14</v>
      </c>
      <c r="AH72" s="32">
        <f>H72+H73+H74+O72+O73+O74+W72+W73+W74+AD72+AD73+AD74</f>
        <v>-210</v>
      </c>
      <c r="AI72" s="32">
        <f>AH72/12</f>
        <v>-17.5</v>
      </c>
      <c r="AJ72" s="29">
        <f>MAX(H74,O74,W74,AD74,AD73,W73,O73,H73,AD72,W72,O72,H72)</f>
        <v>140</v>
      </c>
      <c r="AK72" s="89">
        <f>MIN(H72,O72,W72,AD72,AD73,AD74,W73,W74,O73,O74,H73,H74)</f>
        <v>-200</v>
      </c>
      <c r="AL72" s="32">
        <f>AH72-AJ72-AK72</f>
        <v>-150</v>
      </c>
      <c r="AM72" s="32">
        <f>AL72/10</f>
        <v>-15</v>
      </c>
      <c r="AN72" s="32" t="e">
        <f ca="1">IF(AM72&gt;=0,MROUND(AM72,10),-MROUND(-AM72,10))</f>
        <v>#NAME?</v>
      </c>
      <c r="AO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</row>
    <row r="73" spans="1:78">
      <c r="A73" s="80">
        <v>14</v>
      </c>
      <c r="B73" s="305">
        <v>5</v>
      </c>
      <c r="C73" s="85">
        <v>18</v>
      </c>
      <c r="D73" s="21" t="str">
        <f ca="1">Scorecards!D58</f>
        <v>2S</v>
      </c>
      <c r="E73" s="299" t="str">
        <f ca="1">Scorecards!E58</f>
        <v>S</v>
      </c>
      <c r="F73" s="299">
        <f ca="1">Scorecards!F58</f>
        <v>0</v>
      </c>
      <c r="G73" s="299">
        <f ca="1">Scorecards!G58</f>
        <v>8</v>
      </c>
      <c r="H73" s="126">
        <f ca="1">Scorecards!H58</f>
        <v>110</v>
      </c>
      <c r="I73" s="85">
        <v>17</v>
      </c>
      <c r="J73" s="92">
        <v>6</v>
      </c>
      <c r="K73" s="21" t="str">
        <f ca="1">Scorecards!P58</f>
        <v>5Dx</v>
      </c>
      <c r="L73" s="299" t="str">
        <f ca="1">Scorecards!Q58</f>
        <v>W</v>
      </c>
      <c r="M73" s="299" t="str">
        <f ca="1">Scorecards!R58</f>
        <v>S5</v>
      </c>
      <c r="N73" s="299">
        <f ca="1">Scorecards!S58</f>
        <v>10</v>
      </c>
      <c r="O73" s="113">
        <f ca="1">-Scorecards!T58</f>
        <v>100</v>
      </c>
      <c r="P73" s="94"/>
      <c r="Q73" s="55">
        <v>7</v>
      </c>
      <c r="R73" s="113">
        <v>20</v>
      </c>
      <c r="S73" s="21" t="str">
        <f ca="1">Scorecards!AB58</f>
        <v>2S</v>
      </c>
      <c r="T73" s="299" t="str">
        <f ca="1">Scorecards!AC58</f>
        <v>S</v>
      </c>
      <c r="U73" s="299" t="str">
        <f ca="1">Scorecards!AD58</f>
        <v>D6</v>
      </c>
      <c r="V73" s="299">
        <f ca="1">Scorecards!AE58</f>
        <v>8</v>
      </c>
      <c r="W73" s="126">
        <f ca="1">Scorecards!AF58</f>
        <v>110</v>
      </c>
      <c r="X73" s="85">
        <v>19</v>
      </c>
      <c r="Y73" s="93">
        <v>8</v>
      </c>
      <c r="Z73" s="21" t="str">
        <f ca="1">Scorecards!AN58</f>
        <v>3S</v>
      </c>
      <c r="AA73" s="299" t="str">
        <f ca="1">Scorecards!AO58</f>
        <v>N</v>
      </c>
      <c r="AB73" s="299" t="str">
        <f ca="1">Scorecards!AP58</f>
        <v>DA</v>
      </c>
      <c r="AC73" s="299">
        <f ca="1">Scorecards!AQ58</f>
        <v>8</v>
      </c>
      <c r="AD73" s="126">
        <f ca="1">-Scorecards!AR58</f>
        <v>-50</v>
      </c>
      <c r="AE73" s="308"/>
      <c r="AF73" s="88"/>
      <c r="AH73" s="32"/>
      <c r="AI73" s="32"/>
      <c r="AK73" s="32"/>
      <c r="AL73" s="32"/>
      <c r="AM73" s="32"/>
      <c r="AN73" s="32"/>
      <c r="AO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</row>
    <row r="74" spans="1:78" s="114" customFormat="1">
      <c r="A74" s="99">
        <v>14</v>
      </c>
      <c r="B74" s="306">
        <v>9</v>
      </c>
      <c r="C74" s="105">
        <v>22</v>
      </c>
      <c r="D74" s="22" t="str">
        <f ca="1">Scorecards!D97</f>
        <v>2H</v>
      </c>
      <c r="E74" s="300" t="str">
        <f ca="1">Scorecards!E97</f>
        <v>E</v>
      </c>
      <c r="F74" s="300">
        <f ca="1">Scorecards!F97</f>
        <v>0</v>
      </c>
      <c r="G74" s="300">
        <f ca="1">Scorecards!G97</f>
        <v>8</v>
      </c>
      <c r="H74" s="115">
        <f ca="1">Scorecards!H97</f>
        <v>-110</v>
      </c>
      <c r="I74" s="105">
        <v>21</v>
      </c>
      <c r="J74" s="102">
        <v>10</v>
      </c>
      <c r="K74" s="22" t="str">
        <f ca="1">Scorecards!P97</f>
        <v>4H</v>
      </c>
      <c r="L74" s="300" t="str">
        <f ca="1">Scorecards!Q97</f>
        <v>N</v>
      </c>
      <c r="M74" s="300">
        <f ca="1">Scorecards!R97</f>
        <v>0</v>
      </c>
      <c r="N74" s="300">
        <f ca="1">Scorecards!S97</f>
        <v>6</v>
      </c>
      <c r="O74" s="105">
        <f ca="1">-Scorecards!T97</f>
        <v>-200</v>
      </c>
      <c r="P74" s="103"/>
      <c r="Q74" s="104">
        <v>11</v>
      </c>
      <c r="R74" s="105">
        <v>24</v>
      </c>
      <c r="S74" s="22" t="str">
        <f ca="1">Scorecards!AB97</f>
        <v>5Dx</v>
      </c>
      <c r="T74" s="300" t="str">
        <f ca="1">Scorecards!AC97</f>
        <v>W</v>
      </c>
      <c r="U74" s="300">
        <f ca="1">Scorecards!AD97</f>
        <v>0</v>
      </c>
      <c r="V74" s="300">
        <f ca="1">Scorecards!AE97</f>
        <v>10</v>
      </c>
      <c r="W74" s="115">
        <f ca="1">Scorecards!AF97</f>
        <v>100</v>
      </c>
      <c r="X74" s="105">
        <v>23</v>
      </c>
      <c r="Y74" s="106">
        <v>12</v>
      </c>
      <c r="Z74" s="22" t="str">
        <f ca="1">Scorecards!AN97</f>
        <v>4C</v>
      </c>
      <c r="AA74" s="300" t="str">
        <f ca="1">Scorecards!AO97</f>
        <v>N</v>
      </c>
      <c r="AB74" s="300" t="str">
        <f ca="1">Scorecards!AP97</f>
        <v>DK</v>
      </c>
      <c r="AC74" s="300">
        <f ca="1">Scorecards!AQ97</f>
        <v>8</v>
      </c>
      <c r="AD74" s="115">
        <f ca="1">-Scorecards!AR97</f>
        <v>-100</v>
      </c>
      <c r="AE74" s="311"/>
      <c r="AF74" s="88"/>
      <c r="AG74" s="95"/>
      <c r="AH74" s="49"/>
      <c r="AI74" s="49"/>
      <c r="AJ74" s="49"/>
      <c r="AK74" s="49"/>
      <c r="AL74" s="49"/>
      <c r="AM74" s="49"/>
      <c r="AN74" s="96"/>
      <c r="AO74" s="49"/>
      <c r="AP74" s="52"/>
      <c r="AQ74" s="96"/>
      <c r="AR74" s="96"/>
      <c r="AS74" s="96"/>
      <c r="AT74" s="96"/>
      <c r="AU74" s="96"/>
      <c r="AV74" s="96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</row>
    <row r="75" spans="1:78">
      <c r="A75" s="80"/>
      <c r="B75" s="82"/>
      <c r="C75" s="126"/>
      <c r="D75" s="163"/>
      <c r="E75" s="82"/>
      <c r="F75" s="82"/>
      <c r="G75" s="82"/>
      <c r="H75" s="108"/>
      <c r="I75" s="85"/>
      <c r="J75" s="82"/>
      <c r="K75" s="163"/>
      <c r="L75" s="82"/>
      <c r="M75" s="82"/>
      <c r="N75" s="82"/>
      <c r="O75" s="108"/>
      <c r="P75" s="94"/>
      <c r="Q75" s="82"/>
      <c r="R75" s="113"/>
      <c r="S75" s="163"/>
      <c r="T75" s="30"/>
      <c r="U75" s="30"/>
      <c r="V75" s="30"/>
      <c r="W75" s="108"/>
      <c r="X75" s="85"/>
      <c r="Y75" s="82"/>
      <c r="Z75" s="163"/>
      <c r="AA75" s="30"/>
      <c r="AB75" s="30"/>
      <c r="AC75" s="30"/>
      <c r="AD75" s="108"/>
      <c r="AE75" s="310"/>
      <c r="AF75" s="88"/>
      <c r="AH75" s="32"/>
      <c r="AI75" s="32"/>
      <c r="AK75" s="32"/>
      <c r="AL75" s="32"/>
      <c r="AM75" s="32"/>
      <c r="AN75" s="32"/>
      <c r="AO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</row>
    <row r="76" spans="1:78">
      <c r="A76" s="80">
        <v>15</v>
      </c>
      <c r="B76" s="304">
        <v>1</v>
      </c>
      <c r="C76" s="85">
        <v>14</v>
      </c>
      <c r="D76" s="21" t="str">
        <f ca="1">Scorecards!D20</f>
        <v>1NT</v>
      </c>
      <c r="E76" s="299" t="str">
        <f ca="1">Scorecards!E20</f>
        <v>W</v>
      </c>
      <c r="F76" s="299">
        <f ca="1">Scorecards!F20</f>
        <v>0</v>
      </c>
      <c r="G76" s="299">
        <f ca="1">Scorecards!G20</f>
        <v>7</v>
      </c>
      <c r="H76" s="126">
        <f ca="1">Scorecards!H20</f>
        <v>-90</v>
      </c>
      <c r="I76" s="85">
        <v>13</v>
      </c>
      <c r="J76" s="84">
        <v>2</v>
      </c>
      <c r="K76" s="21" t="str">
        <f ca="1">Scorecards!P20</f>
        <v>3H</v>
      </c>
      <c r="L76" s="299" t="str">
        <f ca="1">Scorecards!Q20</f>
        <v>N</v>
      </c>
      <c r="M76" s="299">
        <f ca="1">Scorecards!R20</f>
        <v>0</v>
      </c>
      <c r="N76" s="299">
        <f ca="1">Scorecards!S20</f>
        <v>9</v>
      </c>
      <c r="O76" s="113">
        <f ca="1">-Scorecards!T20</f>
        <v>140</v>
      </c>
      <c r="P76" s="87"/>
      <c r="Q76" s="43">
        <v>3</v>
      </c>
      <c r="R76" s="113">
        <v>16</v>
      </c>
      <c r="S76" s="21" t="str">
        <f ca="1">Scorecards!AB20</f>
        <v>2S</v>
      </c>
      <c r="T76" s="299" t="str">
        <f ca="1">Scorecards!AC20</f>
        <v>W</v>
      </c>
      <c r="U76" s="299" t="str">
        <f ca="1">Scorecards!AD20</f>
        <v>Hx</v>
      </c>
      <c r="V76" s="299">
        <f ca="1">Scorecards!AE20</f>
        <v>8</v>
      </c>
      <c r="W76" s="126">
        <f ca="1">Scorecards!AF20</f>
        <v>-110</v>
      </c>
      <c r="X76" s="85">
        <v>15</v>
      </c>
      <c r="Y76" s="86">
        <v>4</v>
      </c>
      <c r="Z76" s="21" t="str">
        <f ca="1">Scorecards!AN20</f>
        <v>4H</v>
      </c>
      <c r="AA76" s="299" t="str">
        <f ca="1">Scorecards!AO20</f>
        <v>N</v>
      </c>
      <c r="AB76" s="299">
        <f ca="1">Scorecards!AP20</f>
        <v>0</v>
      </c>
      <c r="AC76" s="299">
        <f ca="1">Scorecards!AQ20</f>
        <v>8</v>
      </c>
      <c r="AD76" s="126">
        <f ca="1">-Scorecards!AR20</f>
        <v>-200</v>
      </c>
      <c r="AE76" s="308"/>
      <c r="AF76" s="88"/>
      <c r="AG76" s="95">
        <v>15</v>
      </c>
      <c r="AH76" s="32">
        <f>H76+H77+H78+O76+O77+O78+W76+W77+W78+AD76+AD77+AD78</f>
        <v>-760</v>
      </c>
      <c r="AI76" s="32">
        <f>AH76/12</f>
        <v>-63.333333333333336</v>
      </c>
      <c r="AJ76" s="29">
        <f>MAX(H78,O78,W78,AD78,AD77,W77,O77,H77,AD76,W76,O76,H76)</f>
        <v>140</v>
      </c>
      <c r="AK76" s="89">
        <f>MIN(H76,O76,W76,AD76,AD77,AD78,W77,W78,O77,O78,H77,H78)</f>
        <v>-200</v>
      </c>
      <c r="AL76" s="32">
        <f>AH76-AJ76-AK76</f>
        <v>-700</v>
      </c>
      <c r="AM76" s="32">
        <f>AL76/10</f>
        <v>-70</v>
      </c>
      <c r="AN76" s="32" t="e">
        <f ca="1">IF(AM76&gt;=0,MROUND(AM76,10),-MROUND(-AM76,10))</f>
        <v>#NAME?</v>
      </c>
      <c r="AO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</row>
    <row r="77" spans="1:78">
      <c r="A77" s="80">
        <v>15</v>
      </c>
      <c r="B77" s="305">
        <v>5</v>
      </c>
      <c r="C77" s="85">
        <v>18</v>
      </c>
      <c r="D77" s="21" t="str">
        <f ca="1">Scorecards!D59</f>
        <v>2S</v>
      </c>
      <c r="E77" s="299" t="str">
        <f ca="1">Scorecards!E59</f>
        <v>W</v>
      </c>
      <c r="F77" s="299">
        <f ca="1">Scorecards!F59</f>
        <v>0</v>
      </c>
      <c r="G77" s="299">
        <f ca="1">Scorecards!G59</f>
        <v>9</v>
      </c>
      <c r="H77" s="126">
        <f ca="1">Scorecards!H59</f>
        <v>-140</v>
      </c>
      <c r="I77" s="85">
        <v>17</v>
      </c>
      <c r="J77" s="92">
        <v>6</v>
      </c>
      <c r="K77" s="21" t="str">
        <f ca="1">Scorecards!P59</f>
        <v>3H</v>
      </c>
      <c r="L77" s="299" t="str">
        <f ca="1">Scorecards!Q59</f>
        <v>N</v>
      </c>
      <c r="M77" s="299" t="str">
        <f ca="1">Scorecards!R59</f>
        <v>CJ</v>
      </c>
      <c r="N77" s="299">
        <f ca="1">Scorecards!S59</f>
        <v>9</v>
      </c>
      <c r="O77" s="113">
        <f ca="1">-Scorecards!T59</f>
        <v>140</v>
      </c>
      <c r="P77" s="94"/>
      <c r="Q77" s="55">
        <v>7</v>
      </c>
      <c r="R77" s="113">
        <v>20</v>
      </c>
      <c r="S77" s="21" t="str">
        <f ca="1">Scorecards!AB59</f>
        <v>2S</v>
      </c>
      <c r="T77" s="299" t="str">
        <f ca="1">Scorecards!AC59</f>
        <v>W</v>
      </c>
      <c r="U77" s="299" t="str">
        <f ca="1">Scorecards!AD59</f>
        <v>DK</v>
      </c>
      <c r="V77" s="299">
        <f ca="1">Scorecards!AE59</f>
        <v>8</v>
      </c>
      <c r="W77" s="126">
        <f ca="1">Scorecards!AF59</f>
        <v>-110</v>
      </c>
      <c r="X77" s="85">
        <v>19</v>
      </c>
      <c r="Y77" s="93">
        <v>8</v>
      </c>
      <c r="Z77" s="21" t="str">
        <f ca="1">Scorecards!AN59</f>
        <v>2S</v>
      </c>
      <c r="AA77" s="299" t="str">
        <f ca="1">Scorecards!AO59</f>
        <v>W</v>
      </c>
      <c r="AB77" s="299" t="str">
        <f ca="1">Scorecards!AP59</f>
        <v>C7</v>
      </c>
      <c r="AC77" s="299">
        <f ca="1">Scorecards!AQ59</f>
        <v>8</v>
      </c>
      <c r="AD77" s="126">
        <f ca="1">-Scorecards!AR59</f>
        <v>-110</v>
      </c>
      <c r="AE77" s="310"/>
      <c r="AF77" s="88"/>
      <c r="AG77" s="95"/>
      <c r="AH77" s="32"/>
      <c r="AI77" s="96"/>
      <c r="AK77" s="32"/>
      <c r="AL77" s="32"/>
      <c r="AM77" s="32"/>
      <c r="AN77" s="32"/>
      <c r="AO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</row>
    <row r="78" spans="1:78" s="114" customFormat="1">
      <c r="A78" s="99">
        <v>15</v>
      </c>
      <c r="B78" s="306">
        <v>9</v>
      </c>
      <c r="C78" s="105">
        <v>22</v>
      </c>
      <c r="D78" s="22" t="str">
        <f ca="1">Scorecards!D98</f>
        <v>2S</v>
      </c>
      <c r="E78" s="300" t="str">
        <f ca="1">Scorecards!E98</f>
        <v>W</v>
      </c>
      <c r="F78" s="300">
        <f ca="1">Scorecards!F98</f>
        <v>0</v>
      </c>
      <c r="G78" s="300">
        <f ca="1">Scorecards!G98</f>
        <v>8</v>
      </c>
      <c r="H78" s="115">
        <f ca="1">Scorecards!H98</f>
        <v>-110</v>
      </c>
      <c r="I78" s="105">
        <v>21</v>
      </c>
      <c r="J78" s="102">
        <v>10</v>
      </c>
      <c r="K78" s="22" t="str">
        <f ca="1">Scorecards!P98</f>
        <v>2S</v>
      </c>
      <c r="L78" s="300" t="str">
        <f ca="1">Scorecards!Q98</f>
        <v>W</v>
      </c>
      <c r="M78" s="300">
        <f ca="1">Scorecards!R98</f>
        <v>0</v>
      </c>
      <c r="N78" s="300">
        <f ca="1">Scorecards!S98</f>
        <v>7</v>
      </c>
      <c r="O78" s="105">
        <f ca="1">-Scorecards!T98</f>
        <v>50</v>
      </c>
      <c r="P78" s="103"/>
      <c r="Q78" s="104">
        <v>11</v>
      </c>
      <c r="R78" s="105">
        <v>24</v>
      </c>
      <c r="S78" s="22" t="str">
        <f ca="1">Scorecards!AB98</f>
        <v>2S</v>
      </c>
      <c r="T78" s="300" t="str">
        <f ca="1">Scorecards!AC98</f>
        <v>W</v>
      </c>
      <c r="U78" s="300">
        <f ca="1">Scorecards!AD98</f>
        <v>0</v>
      </c>
      <c r="V78" s="300">
        <f ca="1">Scorecards!AE98</f>
        <v>8</v>
      </c>
      <c r="W78" s="115">
        <f ca="1">Scorecards!AF98</f>
        <v>-110</v>
      </c>
      <c r="X78" s="105">
        <v>23</v>
      </c>
      <c r="Y78" s="106">
        <v>12</v>
      </c>
      <c r="Z78" s="22" t="str">
        <f ca="1">Scorecards!AN98</f>
        <v>2S</v>
      </c>
      <c r="AA78" s="300" t="str">
        <f ca="1">Scorecards!AO98</f>
        <v>W</v>
      </c>
      <c r="AB78" s="300" t="str">
        <f ca="1">Scorecards!AP98</f>
        <v>HK</v>
      </c>
      <c r="AC78" s="300">
        <f ca="1">Scorecards!AQ98</f>
        <v>8</v>
      </c>
      <c r="AD78" s="115">
        <f ca="1">-Scorecards!AR98</f>
        <v>-110</v>
      </c>
      <c r="AE78" s="311"/>
      <c r="AF78" s="88"/>
      <c r="AG78" s="95"/>
      <c r="AH78" s="32"/>
      <c r="AI78" s="96"/>
      <c r="AJ78" s="29"/>
      <c r="AK78" s="32"/>
      <c r="AL78" s="32"/>
      <c r="AM78" s="32"/>
      <c r="AN78" s="32"/>
      <c r="AO78" s="32"/>
      <c r="AP78" s="31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</row>
    <row r="79" spans="1:78">
      <c r="A79" s="80"/>
      <c r="B79" s="82"/>
      <c r="C79" s="126"/>
      <c r="D79" s="163"/>
      <c r="E79" s="82"/>
      <c r="F79" s="82"/>
      <c r="G79" s="82"/>
      <c r="H79" s="108"/>
      <c r="I79" s="85"/>
      <c r="J79" s="82"/>
      <c r="K79" s="163"/>
      <c r="L79" s="82"/>
      <c r="M79" s="82"/>
      <c r="N79" s="82"/>
      <c r="O79" s="108"/>
      <c r="P79" s="94"/>
      <c r="Q79" s="82"/>
      <c r="R79" s="113"/>
      <c r="S79" s="163"/>
      <c r="T79" s="30"/>
      <c r="U79" s="30"/>
      <c r="V79" s="30"/>
      <c r="W79" s="108"/>
      <c r="X79" s="85"/>
      <c r="Y79" s="82"/>
      <c r="Z79" s="163"/>
      <c r="AA79" s="30"/>
      <c r="AB79" s="30"/>
      <c r="AC79" s="30"/>
      <c r="AD79" s="108"/>
      <c r="AE79" s="310"/>
      <c r="AF79" s="88"/>
      <c r="AG79" s="95"/>
      <c r="AH79" s="32"/>
      <c r="AI79" s="96"/>
      <c r="AK79" s="32"/>
      <c r="AL79" s="32"/>
      <c r="AM79" s="32"/>
      <c r="AN79" s="32"/>
      <c r="AO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</row>
    <row r="80" spans="1:78">
      <c r="A80" s="80">
        <v>16</v>
      </c>
      <c r="B80" s="304">
        <v>1</v>
      </c>
      <c r="C80" s="85">
        <v>14</v>
      </c>
      <c r="D80" s="21" t="str">
        <f ca="1">Scorecards!D21</f>
        <v>4S</v>
      </c>
      <c r="E80" s="299" t="str">
        <f ca="1">Scorecards!E21</f>
        <v>W</v>
      </c>
      <c r="F80" s="299">
        <f ca="1">Scorecards!F21</f>
        <v>0</v>
      </c>
      <c r="G80" s="299">
        <f ca="1">Scorecards!G21</f>
        <v>8</v>
      </c>
      <c r="H80" s="126">
        <f ca="1">Scorecards!H21</f>
        <v>200</v>
      </c>
      <c r="I80" s="85">
        <v>13</v>
      </c>
      <c r="J80" s="84">
        <v>2</v>
      </c>
      <c r="K80" s="21" t="str">
        <f ca="1">Scorecards!P21</f>
        <v>4S</v>
      </c>
      <c r="L80" s="299" t="str">
        <f ca="1">Scorecards!Q21</f>
        <v>W</v>
      </c>
      <c r="M80" s="299">
        <f ca="1">Scorecards!R21</f>
        <v>0</v>
      </c>
      <c r="N80" s="299">
        <f ca="1">Scorecards!S21</f>
        <v>9</v>
      </c>
      <c r="O80" s="113">
        <f ca="1">-Scorecards!T21</f>
        <v>100</v>
      </c>
      <c r="P80" s="87"/>
      <c r="Q80" s="43">
        <v>3</v>
      </c>
      <c r="R80" s="113">
        <v>16</v>
      </c>
      <c r="S80" s="21" t="str">
        <f ca="1">Scorecards!AB21</f>
        <v>4S</v>
      </c>
      <c r="T80" s="299" t="str">
        <f ca="1">Scorecards!AC21</f>
        <v>W</v>
      </c>
      <c r="U80" s="299" t="str">
        <f ca="1">Scorecards!AD21</f>
        <v>DQ</v>
      </c>
      <c r="V80" s="299">
        <f ca="1">Scorecards!AE21</f>
        <v>9</v>
      </c>
      <c r="W80" s="126">
        <f ca="1">Scorecards!AF21</f>
        <v>100</v>
      </c>
      <c r="X80" s="85">
        <v>15</v>
      </c>
      <c r="Y80" s="86">
        <v>4</v>
      </c>
      <c r="Z80" s="21" t="str">
        <f ca="1">Scorecards!AN21</f>
        <v>4S</v>
      </c>
      <c r="AA80" s="299" t="str">
        <f ca="1">Scorecards!AO21</f>
        <v>W</v>
      </c>
      <c r="AB80" s="299">
        <f ca="1">Scorecards!AP21</f>
        <v>0</v>
      </c>
      <c r="AC80" s="299">
        <f ca="1">Scorecards!AQ21</f>
        <v>9</v>
      </c>
      <c r="AD80" s="126">
        <f ca="1">-Scorecards!AR21</f>
        <v>100</v>
      </c>
      <c r="AE80" s="308"/>
      <c r="AF80" s="88"/>
      <c r="AG80" s="95">
        <v>16</v>
      </c>
      <c r="AH80" s="32">
        <f>H80+H81+H82+O80+O81+O82+W80+W81+W82+AD80+AD81+AD82</f>
        <v>1320</v>
      </c>
      <c r="AI80" s="32">
        <f>AH80/12</f>
        <v>110</v>
      </c>
      <c r="AJ80" s="29">
        <f>MAX(H82,O82,W82,AD82,AD81,W81,O81,H81,AD80,W80,O80,H80)</f>
        <v>200</v>
      </c>
      <c r="AK80" s="89">
        <f>MIN(H80,O80,W80,AD80,AD81,AD82,W81,W82,O81,O82,H81,H82)</f>
        <v>-140</v>
      </c>
      <c r="AL80" s="32">
        <f>AH80-AJ80-AK80</f>
        <v>1260</v>
      </c>
      <c r="AM80" s="32">
        <f>AL80/10</f>
        <v>126</v>
      </c>
      <c r="AN80" s="32" t="e">
        <f ca="1">IF(AM80&gt;=0,MROUND(AM80,10),-MROUND(-AM80,10))</f>
        <v>#NAME?</v>
      </c>
      <c r="AO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</row>
    <row r="81" spans="1:78">
      <c r="A81" s="80">
        <v>16</v>
      </c>
      <c r="B81" s="305">
        <v>5</v>
      </c>
      <c r="C81" s="85">
        <v>18</v>
      </c>
      <c r="D81" s="21" t="str">
        <f ca="1">Scorecards!D60</f>
        <v>4S</v>
      </c>
      <c r="E81" s="299" t="str">
        <f ca="1">Scorecards!E60</f>
        <v>W</v>
      </c>
      <c r="F81" s="299">
        <f ca="1">Scorecards!F60</f>
        <v>0</v>
      </c>
      <c r="G81" s="299">
        <f ca="1">Scorecards!G60</f>
        <v>8</v>
      </c>
      <c r="H81" s="126">
        <f ca="1">Scorecards!H60</f>
        <v>200</v>
      </c>
      <c r="I81" s="85">
        <v>17</v>
      </c>
      <c r="J81" s="92">
        <v>6</v>
      </c>
      <c r="K81" s="21" t="str">
        <f ca="1">Scorecards!P60</f>
        <v>3S</v>
      </c>
      <c r="L81" s="299" t="str">
        <f ca="1">Scorecards!Q60</f>
        <v>W</v>
      </c>
      <c r="M81" s="299" t="str">
        <f ca="1">Scorecards!R60</f>
        <v>D7</v>
      </c>
      <c r="N81" s="299">
        <f ca="1">Scorecards!S60</f>
        <v>9</v>
      </c>
      <c r="O81" s="113">
        <f ca="1">-Scorecards!T60</f>
        <v>-140</v>
      </c>
      <c r="P81" s="94"/>
      <c r="Q81" s="55">
        <v>7</v>
      </c>
      <c r="R81" s="113">
        <v>20</v>
      </c>
      <c r="S81" s="21" t="str">
        <f ca="1">Scorecards!AB60</f>
        <v>4H</v>
      </c>
      <c r="T81" s="299" t="str">
        <f ca="1">Scorecards!AC60</f>
        <v>W</v>
      </c>
      <c r="U81" s="299" t="str">
        <f ca="1">Scorecards!AD60</f>
        <v>C2</v>
      </c>
      <c r="V81" s="299">
        <f ca="1">Scorecards!AE60</f>
        <v>8</v>
      </c>
      <c r="W81" s="126">
        <f ca="1">Scorecards!AF60</f>
        <v>200</v>
      </c>
      <c r="X81" s="85">
        <v>19</v>
      </c>
      <c r="Y81" s="93">
        <v>8</v>
      </c>
      <c r="Z81" s="21" t="str">
        <f ca="1">Scorecards!AN60</f>
        <v>3S</v>
      </c>
      <c r="AA81" s="299" t="str">
        <f ca="1">Scorecards!AO60</f>
        <v>W</v>
      </c>
      <c r="AB81" s="299" t="str">
        <f ca="1">Scorecards!AP60</f>
        <v>D7</v>
      </c>
      <c r="AC81" s="299">
        <f ca="1">Scorecards!AQ60</f>
        <v>9</v>
      </c>
      <c r="AD81" s="126">
        <f ca="1">-Scorecards!AR60</f>
        <v>-140</v>
      </c>
      <c r="AE81" s="310"/>
      <c r="AF81" s="88"/>
      <c r="AH81" s="32"/>
      <c r="AI81" s="32"/>
      <c r="AK81" s="32"/>
      <c r="AL81" s="32"/>
      <c r="AM81" s="32"/>
      <c r="AN81" s="32"/>
      <c r="AO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</row>
    <row r="82" spans="1:78" s="124" customFormat="1" ht="15.75" thickBot="1">
      <c r="A82" s="116">
        <v>16</v>
      </c>
      <c r="B82" s="317">
        <v>9</v>
      </c>
      <c r="C82" s="122">
        <v>22</v>
      </c>
      <c r="D82" s="301" t="str">
        <f ca="1">Scorecards!D99</f>
        <v>4S</v>
      </c>
      <c r="E82" s="302" t="str">
        <f ca="1">Scorecards!E99</f>
        <v>W</v>
      </c>
      <c r="F82" s="302">
        <f ca="1">Scorecards!F99</f>
        <v>0</v>
      </c>
      <c r="G82" s="302">
        <f ca="1">Scorecards!G99</f>
        <v>9</v>
      </c>
      <c r="H82" s="303">
        <f ca="1">Scorecards!H99</f>
        <v>100</v>
      </c>
      <c r="I82" s="122">
        <v>21</v>
      </c>
      <c r="J82" s="120">
        <v>10</v>
      </c>
      <c r="K82" s="301" t="str">
        <f ca="1">Scorecards!P99</f>
        <v>4S</v>
      </c>
      <c r="L82" s="302" t="str">
        <f ca="1">Scorecards!Q99</f>
        <v>W</v>
      </c>
      <c r="M82" s="302">
        <f ca="1">Scorecards!R99</f>
        <v>0</v>
      </c>
      <c r="N82" s="302">
        <f ca="1">Scorecards!S99</f>
        <v>8</v>
      </c>
      <c r="O82" s="122">
        <f ca="1">-Scorecards!T99</f>
        <v>200</v>
      </c>
      <c r="P82" s="121"/>
      <c r="Q82" s="127">
        <v>11</v>
      </c>
      <c r="R82" s="122">
        <v>24</v>
      </c>
      <c r="S82" s="301" t="str">
        <f ca="1">Scorecards!AB99</f>
        <v>4S</v>
      </c>
      <c r="T82" s="302" t="str">
        <f ca="1">Scorecards!AC99</f>
        <v>W</v>
      </c>
      <c r="U82" s="302">
        <f ca="1">Scorecards!AD99</f>
        <v>0</v>
      </c>
      <c r="V82" s="302">
        <f ca="1">Scorecards!AE99</f>
        <v>8</v>
      </c>
      <c r="W82" s="303">
        <f ca="1">Scorecards!AF99</f>
        <v>200</v>
      </c>
      <c r="X82" s="122">
        <v>23</v>
      </c>
      <c r="Y82" s="318">
        <v>12</v>
      </c>
      <c r="Z82" s="301" t="str">
        <f ca="1">Scorecards!AN99</f>
        <v>4S</v>
      </c>
      <c r="AA82" s="302" t="str">
        <f ca="1">Scorecards!AO99</f>
        <v>W</v>
      </c>
      <c r="AB82" s="302" t="str">
        <f ca="1">Scorecards!AP99</f>
        <v>HK</v>
      </c>
      <c r="AC82" s="302">
        <f ca="1">Scorecards!AQ99</f>
        <v>8</v>
      </c>
      <c r="AD82" s="303">
        <f ca="1">-Scorecards!AR99</f>
        <v>200</v>
      </c>
      <c r="AE82" s="316"/>
      <c r="AF82" s="88"/>
      <c r="AG82" s="26"/>
      <c r="AH82" s="32"/>
      <c r="AI82" s="32"/>
      <c r="AJ82" s="29"/>
      <c r="AK82" s="32"/>
      <c r="AL82" s="32"/>
      <c r="AM82" s="32"/>
      <c r="AN82" s="32"/>
      <c r="AO82" s="32"/>
      <c r="AP82" s="31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</row>
    <row r="83" spans="1:78">
      <c r="A83" s="80"/>
      <c r="B83" s="30"/>
      <c r="C83" s="108"/>
      <c r="D83" s="163"/>
      <c r="E83" s="30"/>
      <c r="F83" s="30"/>
      <c r="G83" s="30"/>
      <c r="H83" s="108"/>
      <c r="I83" s="30"/>
      <c r="J83" s="30"/>
      <c r="K83" s="163"/>
      <c r="L83" s="30"/>
      <c r="M83" s="30"/>
      <c r="N83" s="30"/>
      <c r="O83" s="108"/>
      <c r="P83" s="94"/>
      <c r="Q83" s="30"/>
      <c r="R83" s="113"/>
      <c r="S83" s="163"/>
      <c r="T83" s="30"/>
      <c r="U83" s="30"/>
      <c r="V83" s="30"/>
      <c r="W83" s="108"/>
      <c r="X83" s="113"/>
      <c r="Y83" s="30"/>
      <c r="Z83" s="163"/>
      <c r="AA83" s="30"/>
      <c r="AB83" s="30"/>
      <c r="AC83" s="30"/>
      <c r="AD83" s="108"/>
      <c r="AE83" s="310"/>
      <c r="AF83" s="88"/>
      <c r="AH83" s="32"/>
      <c r="AI83" s="32"/>
      <c r="AK83" s="32"/>
      <c r="AL83" s="32"/>
      <c r="AM83" s="32"/>
      <c r="AN83" s="32"/>
      <c r="AO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</row>
    <row r="84" spans="1:78">
      <c r="A84" s="80">
        <v>17</v>
      </c>
      <c r="B84" s="81">
        <v>1</v>
      </c>
      <c r="C84" s="108">
        <v>15</v>
      </c>
      <c r="D84" s="21" t="str">
        <f ca="1">Scorecards!D22</f>
        <v>3NT</v>
      </c>
      <c r="E84" s="299" t="str">
        <f ca="1">Scorecards!E22</f>
        <v>W</v>
      </c>
      <c r="F84" s="299">
        <f ca="1">Scorecards!F22</f>
        <v>0</v>
      </c>
      <c r="G84" s="299">
        <f ca="1">Scorecards!G22</f>
        <v>9</v>
      </c>
      <c r="H84" s="126">
        <f ca="1">Scorecards!H22</f>
        <v>-400</v>
      </c>
      <c r="I84" s="82">
        <v>16</v>
      </c>
      <c r="J84" s="84">
        <v>2</v>
      </c>
      <c r="K84" s="21" t="str">
        <f ca="1">Scorecards!P22</f>
        <v>3NT</v>
      </c>
      <c r="L84" s="299" t="str">
        <f ca="1">Scorecards!Q22</f>
        <v>W</v>
      </c>
      <c r="M84" s="299">
        <f ca="1">Scorecards!R22</f>
        <v>0</v>
      </c>
      <c r="N84" s="299">
        <f ca="1">Scorecards!S22</f>
        <v>10</v>
      </c>
      <c r="O84" s="113">
        <f ca="1">-Scorecards!T22</f>
        <v>-430</v>
      </c>
      <c r="P84" s="87"/>
      <c r="Q84" s="128">
        <v>3</v>
      </c>
      <c r="R84" s="85">
        <v>13</v>
      </c>
      <c r="S84" s="21" t="str">
        <f ca="1">Scorecards!AB22</f>
        <v>6C</v>
      </c>
      <c r="T84" s="299" t="str">
        <f ca="1">Scorecards!AC22</f>
        <v>E</v>
      </c>
      <c r="U84" s="299" t="str">
        <f ca="1">Scorecards!AD22</f>
        <v>HJ</v>
      </c>
      <c r="V84" s="299">
        <f ca="1">Scorecards!AE22</f>
        <v>10</v>
      </c>
      <c r="W84" s="126">
        <f ca="1">Scorecards!AF22</f>
        <v>100</v>
      </c>
      <c r="X84" s="85">
        <v>14</v>
      </c>
      <c r="Y84" s="86">
        <v>4</v>
      </c>
      <c r="Z84" s="21" t="str">
        <f ca="1">Scorecards!AN22</f>
        <v>6C</v>
      </c>
      <c r="AA84" s="299" t="str">
        <f ca="1">Scorecards!AO22</f>
        <v>E</v>
      </c>
      <c r="AB84" s="299">
        <f ca="1">Scorecards!AP22</f>
        <v>0</v>
      </c>
      <c r="AC84" s="299">
        <f ca="1">Scorecards!AQ22</f>
        <v>12</v>
      </c>
      <c r="AD84" s="126">
        <f ca="1">-Scorecards!AR22</f>
        <v>-920</v>
      </c>
      <c r="AE84" s="308"/>
      <c r="AF84" s="88"/>
      <c r="AG84" s="26">
        <v>17</v>
      </c>
      <c r="AH84" s="32">
        <f>H84+H85+H86+O84+O85+O86+W84+W85+W86+AD84+AD85+AD86</f>
        <v>-4560</v>
      </c>
      <c r="AI84" s="32">
        <f>AH84/12</f>
        <v>-380</v>
      </c>
      <c r="AJ84" s="29">
        <f>MAX(H86,O86,W86,AD86,AD85,W85,O85,H85,AD84,W84,O84,H84)</f>
        <v>100</v>
      </c>
      <c r="AK84" s="89">
        <f>MIN(H84,O84,W84,AD84,AD85,AD86,W85,W86,O85,O86,H85,H86)</f>
        <v>-920</v>
      </c>
      <c r="AL84" s="32">
        <f>AH84-AJ84-AK84</f>
        <v>-3740</v>
      </c>
      <c r="AM84" s="32">
        <f>AL84/10</f>
        <v>-374</v>
      </c>
      <c r="AN84" s="32" t="e">
        <f ca="1">IF(AM84&gt;=0,MROUND(AM84,10),-MROUND(-AM84,10))</f>
        <v>#NAME?</v>
      </c>
      <c r="AO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</row>
    <row r="85" spans="1:78">
      <c r="A85" s="80">
        <v>17</v>
      </c>
      <c r="B85" s="91">
        <v>5</v>
      </c>
      <c r="C85" s="108">
        <v>19</v>
      </c>
      <c r="D85" s="21" t="str">
        <f ca="1">Scorecards!D61</f>
        <v>3NT</v>
      </c>
      <c r="E85" s="299" t="str">
        <f ca="1">Scorecards!E61</f>
        <v>W</v>
      </c>
      <c r="F85" s="299">
        <f ca="1">Scorecards!F61</f>
        <v>0</v>
      </c>
      <c r="G85" s="299">
        <f ca="1">Scorecards!G61</f>
        <v>10</v>
      </c>
      <c r="H85" s="126">
        <f ca="1">Scorecards!H61</f>
        <v>-430</v>
      </c>
      <c r="I85" s="82">
        <v>20</v>
      </c>
      <c r="J85" s="92">
        <v>6</v>
      </c>
      <c r="K85" s="21" t="str">
        <f ca="1">Scorecards!P61</f>
        <v>3NT</v>
      </c>
      <c r="L85" s="299" t="str">
        <f ca="1">Scorecards!Q61</f>
        <v>W</v>
      </c>
      <c r="M85" s="299" t="str">
        <f ca="1">Scorecards!R61</f>
        <v>Hx</v>
      </c>
      <c r="N85" s="299">
        <f ca="1">Scorecards!S61</f>
        <v>10</v>
      </c>
      <c r="O85" s="113">
        <f ca="1">-Scorecards!T61</f>
        <v>-430</v>
      </c>
      <c r="P85" s="87"/>
      <c r="Q85" s="129">
        <v>7</v>
      </c>
      <c r="R85" s="85">
        <v>17</v>
      </c>
      <c r="S85" s="21" t="str">
        <f ca="1">Scorecards!AB61</f>
        <v>3NT</v>
      </c>
      <c r="T85" s="299" t="str">
        <f ca="1">Scorecards!AC61</f>
        <v>W</v>
      </c>
      <c r="U85" s="299" t="str">
        <f ca="1">Scorecards!AD61</f>
        <v>H5</v>
      </c>
      <c r="V85" s="299">
        <f ca="1">Scorecards!AE61</f>
        <v>10</v>
      </c>
      <c r="W85" s="126">
        <f ca="1">Scorecards!AF61</f>
        <v>-430</v>
      </c>
      <c r="X85" s="85">
        <v>18</v>
      </c>
      <c r="Y85" s="93">
        <v>8</v>
      </c>
      <c r="Z85" s="21" t="str">
        <f ca="1">Scorecards!AN61</f>
        <v>3NT</v>
      </c>
      <c r="AA85" s="299" t="str">
        <f ca="1">Scorecards!AO61</f>
        <v>W</v>
      </c>
      <c r="AB85" s="299" t="str">
        <f ca="1">Scorecards!AP61</f>
        <v>H5</v>
      </c>
      <c r="AC85" s="299">
        <f ca="1">Scorecards!AQ61</f>
        <v>10</v>
      </c>
      <c r="AD85" s="126">
        <f ca="1">-Scorecards!AR61</f>
        <v>-430</v>
      </c>
      <c r="AE85" s="310"/>
      <c r="AF85" s="88"/>
      <c r="AH85" s="32"/>
      <c r="AI85" s="32"/>
      <c r="AK85" s="32"/>
      <c r="AL85" s="32"/>
      <c r="AM85" s="32"/>
      <c r="AN85" s="32"/>
      <c r="AO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</row>
    <row r="86" spans="1:78" s="114" customFormat="1">
      <c r="A86" s="99">
        <v>17</v>
      </c>
      <c r="B86" s="100">
        <v>9</v>
      </c>
      <c r="C86" s="168">
        <v>23</v>
      </c>
      <c r="D86" s="22" t="str">
        <f ca="1">Scorecards!D100</f>
        <v>5C</v>
      </c>
      <c r="E86" s="300" t="str">
        <f ca="1">Scorecards!E100</f>
        <v>E</v>
      </c>
      <c r="F86" s="300">
        <f ca="1">Scorecards!F100</f>
        <v>0</v>
      </c>
      <c r="G86" s="300">
        <f ca="1">Scorecards!G100</f>
        <v>9</v>
      </c>
      <c r="H86" s="115">
        <f ca="1">Scorecards!H100</f>
        <v>100</v>
      </c>
      <c r="I86" s="105">
        <v>24</v>
      </c>
      <c r="J86" s="102">
        <v>10</v>
      </c>
      <c r="K86" s="22" t="str">
        <f ca="1">Scorecards!P100</f>
        <v>3NT</v>
      </c>
      <c r="L86" s="300" t="str">
        <f ca="1">Scorecards!Q100</f>
        <v>W</v>
      </c>
      <c r="M86" s="300">
        <f ca="1">Scorecards!R100</f>
        <v>0</v>
      </c>
      <c r="N86" s="300">
        <f ca="1">Scorecards!S100</f>
        <v>10</v>
      </c>
      <c r="O86" s="105">
        <f ca="1">-Scorecards!T100</f>
        <v>-430</v>
      </c>
      <c r="P86" s="103"/>
      <c r="Q86" s="104">
        <v>11</v>
      </c>
      <c r="R86" s="105">
        <v>21</v>
      </c>
      <c r="S86" s="22" t="str">
        <f ca="1">Scorecards!AB100</f>
        <v>3NT</v>
      </c>
      <c r="T86" s="300" t="str">
        <f ca="1">Scorecards!AC100</f>
        <v>W</v>
      </c>
      <c r="U86" s="300">
        <f ca="1">Scorecards!AD100</f>
        <v>0</v>
      </c>
      <c r="V86" s="300">
        <f ca="1">Scorecards!AE100</f>
        <v>10</v>
      </c>
      <c r="W86" s="115">
        <f ca="1">Scorecards!AF100</f>
        <v>-430</v>
      </c>
      <c r="X86" s="105">
        <v>22</v>
      </c>
      <c r="Y86" s="106">
        <v>12</v>
      </c>
      <c r="Z86" s="22" t="str">
        <f ca="1">Scorecards!AN100</f>
        <v>3NT</v>
      </c>
      <c r="AA86" s="300" t="str">
        <f ca="1">Scorecards!AO100</f>
        <v>W</v>
      </c>
      <c r="AB86" s="300" t="str">
        <f ca="1">Scorecards!AP100</f>
        <v>H5</v>
      </c>
      <c r="AC86" s="300">
        <f ca="1">Scorecards!AQ100</f>
        <v>10</v>
      </c>
      <c r="AD86" s="115">
        <f ca="1">-Scorecards!AR100</f>
        <v>-430</v>
      </c>
      <c r="AE86" s="309"/>
      <c r="AF86" s="88"/>
      <c r="AG86" s="26"/>
      <c r="AH86" s="32"/>
      <c r="AI86" s="32"/>
      <c r="AJ86" s="29"/>
      <c r="AK86" s="32"/>
      <c r="AL86" s="32"/>
      <c r="AM86" s="32"/>
      <c r="AN86" s="32"/>
      <c r="AO86" s="32"/>
      <c r="AP86" s="31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</row>
    <row r="87" spans="1:78">
      <c r="A87" s="80"/>
      <c r="B87" s="82"/>
      <c r="C87" s="108"/>
      <c r="D87" s="163"/>
      <c r="E87" s="82"/>
      <c r="F87" s="82"/>
      <c r="G87" s="82"/>
      <c r="H87" s="108"/>
      <c r="I87" s="85"/>
      <c r="J87" s="82"/>
      <c r="K87" s="163"/>
      <c r="L87" s="82"/>
      <c r="M87" s="82"/>
      <c r="N87" s="82"/>
      <c r="O87" s="108"/>
      <c r="P87" s="94"/>
      <c r="Q87" s="30"/>
      <c r="R87" s="85"/>
      <c r="S87" s="163"/>
      <c r="T87" s="30"/>
      <c r="U87" s="30"/>
      <c r="V87" s="30"/>
      <c r="W87" s="108"/>
      <c r="X87" s="85"/>
      <c r="Y87" s="82"/>
      <c r="Z87" s="163"/>
      <c r="AA87" s="30"/>
      <c r="AB87" s="30"/>
      <c r="AC87" s="30"/>
      <c r="AD87" s="108"/>
      <c r="AE87" s="310"/>
      <c r="AF87" s="88"/>
      <c r="AH87" s="32"/>
      <c r="AI87" s="32"/>
      <c r="AK87" s="32"/>
      <c r="AL87" s="32"/>
      <c r="AM87" s="32"/>
      <c r="AN87" s="32"/>
      <c r="AO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</row>
    <row r="88" spans="1:78">
      <c r="A88" s="80">
        <v>18</v>
      </c>
      <c r="B88" s="81">
        <v>1</v>
      </c>
      <c r="C88" s="108">
        <v>15</v>
      </c>
      <c r="D88" s="21" t="str">
        <f ca="1">Scorecards!D23</f>
        <v>2S</v>
      </c>
      <c r="E88" s="299" t="str">
        <f ca="1">Scorecards!E23</f>
        <v>W</v>
      </c>
      <c r="F88" s="299">
        <f ca="1">Scorecards!F23</f>
        <v>0</v>
      </c>
      <c r="G88" s="299">
        <f ca="1">Scorecards!G23</f>
        <v>8</v>
      </c>
      <c r="H88" s="126">
        <f ca="1">Scorecards!H23</f>
        <v>-110</v>
      </c>
      <c r="I88" s="85">
        <v>16</v>
      </c>
      <c r="J88" s="84">
        <v>2</v>
      </c>
      <c r="K88" s="21" t="str">
        <f ca="1">Scorecards!P23</f>
        <v>4H</v>
      </c>
      <c r="L88" s="299" t="str">
        <f ca="1">Scorecards!Q23</f>
        <v>N</v>
      </c>
      <c r="M88" s="299">
        <f ca="1">Scorecards!R23</f>
        <v>0</v>
      </c>
      <c r="N88" s="299">
        <f ca="1">Scorecards!S23</f>
        <v>8</v>
      </c>
      <c r="O88" s="113">
        <f ca="1">-Scorecards!T23</f>
        <v>-200</v>
      </c>
      <c r="P88" s="87"/>
      <c r="Q88" s="128">
        <v>3</v>
      </c>
      <c r="R88" s="85">
        <v>13</v>
      </c>
      <c r="S88" s="21" t="str">
        <f ca="1">Scorecards!AB23</f>
        <v>3H</v>
      </c>
      <c r="T88" s="299" t="str">
        <f ca="1">Scorecards!AC23</f>
        <v>S</v>
      </c>
      <c r="U88" s="299" t="str">
        <f ca="1">Scorecards!AD23</f>
        <v>SJ</v>
      </c>
      <c r="V88" s="299">
        <f ca="1">Scorecards!AE23</f>
        <v>8</v>
      </c>
      <c r="W88" s="126">
        <f ca="1">Scorecards!AF23</f>
        <v>-100</v>
      </c>
      <c r="X88" s="85">
        <v>14</v>
      </c>
      <c r="Y88" s="86">
        <v>4</v>
      </c>
      <c r="Z88" s="21" t="str">
        <f ca="1">Scorecards!AN23</f>
        <v>4H</v>
      </c>
      <c r="AA88" s="299" t="str">
        <f ca="1">Scorecards!AO23</f>
        <v>S</v>
      </c>
      <c r="AB88" s="299">
        <f ca="1">Scorecards!AP23</f>
        <v>0</v>
      </c>
      <c r="AC88" s="299">
        <f ca="1">Scorecards!AQ23</f>
        <v>7</v>
      </c>
      <c r="AD88" s="126">
        <f ca="1">-Scorecards!AR23</f>
        <v>-300</v>
      </c>
      <c r="AE88" s="310"/>
      <c r="AF88" s="88"/>
      <c r="AG88" s="26">
        <v>18</v>
      </c>
      <c r="AH88" s="32">
        <f>H88+H89+H90+O88+O89+O90+W88+W89+W90+AD88+AD89+AD90</f>
        <v>-400</v>
      </c>
      <c r="AI88" s="32">
        <f>AH88/12</f>
        <v>-33.333333333333336</v>
      </c>
      <c r="AJ88" s="29">
        <f>MAX(H90,O90,W90,AD90,AD89,W89,O89,H89,AD88,W88,O88,H88)</f>
        <v>170</v>
      </c>
      <c r="AK88" s="89">
        <f>MIN(H88,O88,W88,AD88,AD89,AD90,W89,W90,O89,O90,H89,H90)</f>
        <v>-300</v>
      </c>
      <c r="AL88" s="32">
        <f>AH88-AJ88-AK88</f>
        <v>-270</v>
      </c>
      <c r="AM88" s="32">
        <f>AL88/10</f>
        <v>-27</v>
      </c>
      <c r="AN88" s="32" t="e">
        <f ca="1">IF(AM88&gt;=0,MROUND(AM88,10),-MROUND(-AM88,10))</f>
        <v>#NAME?</v>
      </c>
      <c r="AO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</row>
    <row r="89" spans="1:78">
      <c r="A89" s="80">
        <v>18</v>
      </c>
      <c r="B89" s="91">
        <v>5</v>
      </c>
      <c r="C89" s="108">
        <v>19</v>
      </c>
      <c r="D89" s="21" t="str">
        <f ca="1">Scorecards!D62</f>
        <v>3H</v>
      </c>
      <c r="E89" s="299" t="str">
        <f ca="1">Scorecards!E62</f>
        <v>S</v>
      </c>
      <c r="F89" s="299">
        <f ca="1">Scorecards!F62</f>
        <v>0</v>
      </c>
      <c r="G89" s="299">
        <f ca="1">Scorecards!G62</f>
        <v>8</v>
      </c>
      <c r="H89" s="126">
        <f ca="1">Scorecards!H62</f>
        <v>-100</v>
      </c>
      <c r="I89" s="85">
        <v>20</v>
      </c>
      <c r="J89" s="92">
        <v>6</v>
      </c>
      <c r="K89" s="21" t="str">
        <f ca="1">Scorecards!P62</f>
        <v>4H</v>
      </c>
      <c r="L89" s="299" t="str">
        <f ca="1">Scorecards!Q62</f>
        <v>S</v>
      </c>
      <c r="M89" s="299" t="str">
        <f ca="1">Scorecards!R62</f>
        <v>SJ</v>
      </c>
      <c r="N89" s="299">
        <f ca="1">Scorecards!S62</f>
        <v>7</v>
      </c>
      <c r="O89" s="113">
        <f ca="1">-Scorecards!T62</f>
        <v>-300</v>
      </c>
      <c r="P89" s="94"/>
      <c r="Q89" s="129">
        <v>7</v>
      </c>
      <c r="R89" s="85">
        <v>17</v>
      </c>
      <c r="S89" s="21" t="str">
        <f ca="1">Scorecards!AB62</f>
        <v>2C</v>
      </c>
      <c r="T89" s="299" t="str">
        <f ca="1">Scorecards!AC62</f>
        <v>N</v>
      </c>
      <c r="U89" s="299" t="str">
        <f ca="1">Scorecards!AD62</f>
        <v>S2</v>
      </c>
      <c r="V89" s="299">
        <f ca="1">Scorecards!AE62</f>
        <v>9</v>
      </c>
      <c r="W89" s="126">
        <f ca="1">Scorecards!AF62</f>
        <v>110</v>
      </c>
      <c r="X89" s="85">
        <v>18</v>
      </c>
      <c r="Y89" s="93">
        <v>8</v>
      </c>
      <c r="Z89" s="21" t="str">
        <f ca="1">Scorecards!AN62</f>
        <v>2S</v>
      </c>
      <c r="AA89" s="299" t="str">
        <f ca="1">Scorecards!AO62</f>
        <v>E</v>
      </c>
      <c r="AB89" s="299" t="str">
        <f ca="1">Scorecards!AP62</f>
        <v>HJ</v>
      </c>
      <c r="AC89" s="299">
        <f ca="1">Scorecards!AQ62</f>
        <v>7</v>
      </c>
      <c r="AD89" s="126">
        <f ca="1">-Scorecards!AR62</f>
        <v>50</v>
      </c>
      <c r="AE89" s="308"/>
      <c r="AF89" s="88"/>
      <c r="AH89" s="32"/>
      <c r="AI89" s="32"/>
      <c r="AK89" s="32"/>
      <c r="AL89" s="32"/>
      <c r="AM89" s="32"/>
      <c r="AN89" s="32"/>
      <c r="AO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</row>
    <row r="90" spans="1:78" s="114" customFormat="1">
      <c r="A90" s="99">
        <v>18</v>
      </c>
      <c r="B90" s="100">
        <v>9</v>
      </c>
      <c r="C90" s="168">
        <v>23</v>
      </c>
      <c r="D90" s="22" t="str">
        <f ca="1">Scorecards!D101</f>
        <v>3S</v>
      </c>
      <c r="E90" s="300" t="str">
        <f ca="1">Scorecards!E101</f>
        <v>W</v>
      </c>
      <c r="F90" s="300">
        <f ca="1">Scorecards!F101</f>
        <v>0</v>
      </c>
      <c r="G90" s="300">
        <f ca="1">Scorecards!G101</f>
        <v>7</v>
      </c>
      <c r="H90" s="115">
        <f ca="1">Scorecards!H101</f>
        <v>100</v>
      </c>
      <c r="I90" s="105">
        <v>24</v>
      </c>
      <c r="J90" s="102">
        <v>10</v>
      </c>
      <c r="K90" s="22" t="str">
        <f ca="1">Scorecards!P101</f>
        <v>3H</v>
      </c>
      <c r="L90" s="300" t="str">
        <f ca="1">Scorecards!Q101</f>
        <v>S</v>
      </c>
      <c r="M90" s="300">
        <f ca="1">Scorecards!R101</f>
        <v>0</v>
      </c>
      <c r="N90" s="300">
        <f ca="1">Scorecards!S101</f>
        <v>9</v>
      </c>
      <c r="O90" s="105">
        <f ca="1">-Scorecards!T101</f>
        <v>140</v>
      </c>
      <c r="P90" s="107"/>
      <c r="Q90" s="104">
        <v>11</v>
      </c>
      <c r="R90" s="105">
        <v>21</v>
      </c>
      <c r="S90" s="22" t="str">
        <f ca="1">Scorecards!AB101</f>
        <v>2H</v>
      </c>
      <c r="T90" s="300" t="str">
        <f ca="1">Scorecards!AC101</f>
        <v>S</v>
      </c>
      <c r="U90" s="300">
        <f ca="1">Scorecards!AD101</f>
        <v>0</v>
      </c>
      <c r="V90" s="300">
        <f ca="1">Scorecards!AE101</f>
        <v>10</v>
      </c>
      <c r="W90" s="115">
        <f ca="1">Scorecards!AF101</f>
        <v>170</v>
      </c>
      <c r="X90" s="105">
        <v>22</v>
      </c>
      <c r="Y90" s="106">
        <v>12</v>
      </c>
      <c r="Z90" s="22" t="str">
        <f ca="1">Scorecards!AN101</f>
        <v>2H</v>
      </c>
      <c r="AA90" s="300" t="str">
        <f ca="1">Scorecards!AO101</f>
        <v>N</v>
      </c>
      <c r="AB90" s="300" t="str">
        <f ca="1">Scorecards!AP101</f>
        <v>C8</v>
      </c>
      <c r="AC90" s="300">
        <f ca="1">Scorecards!AQ101</f>
        <v>9</v>
      </c>
      <c r="AD90" s="115">
        <f ca="1">-Scorecards!AR101</f>
        <v>140</v>
      </c>
      <c r="AE90" s="311"/>
      <c r="AF90" s="88"/>
      <c r="AG90" s="26"/>
      <c r="AH90" s="32"/>
      <c r="AI90" s="32"/>
      <c r="AJ90" s="29"/>
      <c r="AK90" s="32"/>
      <c r="AL90" s="32"/>
      <c r="AM90" s="32"/>
      <c r="AN90" s="32"/>
      <c r="AO90" s="32"/>
      <c r="AP90" s="31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</row>
    <row r="91" spans="1:78">
      <c r="A91" s="80"/>
      <c r="B91" s="82"/>
      <c r="C91" s="108"/>
      <c r="D91" s="163"/>
      <c r="E91" s="82"/>
      <c r="F91" s="82"/>
      <c r="G91" s="82"/>
      <c r="H91" s="108"/>
      <c r="I91" s="85"/>
      <c r="J91" s="82"/>
      <c r="K91" s="163"/>
      <c r="L91" s="85"/>
      <c r="M91" s="85"/>
      <c r="N91" s="85"/>
      <c r="O91" s="126"/>
      <c r="P91" s="94"/>
      <c r="Q91" s="30"/>
      <c r="R91" s="85"/>
      <c r="S91" s="163"/>
      <c r="T91" s="30"/>
      <c r="U91" s="30"/>
      <c r="V91" s="30"/>
      <c r="W91" s="108"/>
      <c r="X91" s="85"/>
      <c r="Y91" s="82"/>
      <c r="Z91" s="163"/>
      <c r="AA91" s="30"/>
      <c r="AB91" s="30"/>
      <c r="AC91" s="30"/>
      <c r="AD91" s="108"/>
      <c r="AE91" s="310"/>
      <c r="AF91" s="88"/>
      <c r="AH91" s="32"/>
      <c r="AI91" s="32"/>
      <c r="AK91" s="32"/>
      <c r="AL91" s="32"/>
      <c r="AM91" s="32"/>
      <c r="AN91" s="32"/>
      <c r="AO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</row>
    <row r="92" spans="1:78">
      <c r="A92" s="80">
        <v>19</v>
      </c>
      <c r="B92" s="81">
        <v>1</v>
      </c>
      <c r="C92" s="108">
        <v>15</v>
      </c>
      <c r="D92" s="21" t="str">
        <f ca="1">Scorecards!D24</f>
        <v>1H</v>
      </c>
      <c r="E92" s="299" t="str">
        <f ca="1">Scorecards!E24</f>
        <v>E</v>
      </c>
      <c r="F92" s="299">
        <f ca="1">Scorecards!F24</f>
        <v>0</v>
      </c>
      <c r="G92" s="299">
        <f ca="1">Scorecards!G24</f>
        <v>6</v>
      </c>
      <c r="H92" s="126">
        <f ca="1">Scorecards!H24</f>
        <v>100</v>
      </c>
      <c r="I92" s="85">
        <v>16</v>
      </c>
      <c r="J92" s="84">
        <v>2</v>
      </c>
      <c r="K92" s="21" t="str">
        <f ca="1">Scorecards!P24</f>
        <v>1NT</v>
      </c>
      <c r="L92" s="299" t="str">
        <f ca="1">Scorecards!Q24</f>
        <v>S</v>
      </c>
      <c r="M92" s="299">
        <f ca="1">Scorecards!R24</f>
        <v>0</v>
      </c>
      <c r="N92" s="299">
        <f ca="1">Scorecards!S24</f>
        <v>7</v>
      </c>
      <c r="O92" s="113">
        <f ca="1">-Scorecards!T24</f>
        <v>90</v>
      </c>
      <c r="P92" s="94"/>
      <c r="Q92" s="128">
        <v>3</v>
      </c>
      <c r="R92" s="85">
        <v>13</v>
      </c>
      <c r="S92" s="21" t="str">
        <f ca="1">Scorecards!AB24</f>
        <v>1NT</v>
      </c>
      <c r="T92" s="299" t="str">
        <f ca="1">Scorecards!AC24</f>
        <v>N</v>
      </c>
      <c r="U92" s="299" t="str">
        <f ca="1">Scorecards!AD24</f>
        <v>HQ</v>
      </c>
      <c r="V92" s="299">
        <f ca="1">Scorecards!AE24</f>
        <v>7</v>
      </c>
      <c r="W92" s="126">
        <f ca="1">Scorecards!AF24</f>
        <v>90</v>
      </c>
      <c r="X92" s="85">
        <v>14</v>
      </c>
      <c r="Y92" s="86">
        <v>4</v>
      </c>
      <c r="Z92" s="21" t="str">
        <f ca="1">Scorecards!AN24</f>
        <v>1NT</v>
      </c>
      <c r="AA92" s="299" t="str">
        <f ca="1">Scorecards!AO24</f>
        <v>N</v>
      </c>
      <c r="AB92" s="299">
        <f ca="1">Scorecards!AP24</f>
        <v>0</v>
      </c>
      <c r="AC92" s="299">
        <f ca="1">Scorecards!AQ24</f>
        <v>7</v>
      </c>
      <c r="AD92" s="126">
        <f ca="1">-Scorecards!AR24</f>
        <v>90</v>
      </c>
      <c r="AE92" s="308"/>
      <c r="AF92" s="88"/>
      <c r="AG92" s="95">
        <v>19</v>
      </c>
      <c r="AH92" s="32">
        <f>H92+H93+H94+O92+O93+O94+W92+W93+W94+AD92+AD93+AD94</f>
        <v>1390</v>
      </c>
      <c r="AI92" s="32">
        <f>AH92/12</f>
        <v>115.83333333333333</v>
      </c>
      <c r="AJ92" s="29">
        <f>MAX(H94,O94,W94,AD94,AD93,W93,O93,H93,AD92,W92,O92,H92)</f>
        <v>150</v>
      </c>
      <c r="AK92" s="89">
        <f>MIN(H92,O92,W92,AD92,AD93,AD94,W93,W94,O93,O94,H93,H94)</f>
        <v>90</v>
      </c>
      <c r="AL92" s="32">
        <f>AH92-AJ92-AK92</f>
        <v>1150</v>
      </c>
      <c r="AM92" s="32">
        <f>AL92/10</f>
        <v>115</v>
      </c>
      <c r="AN92" s="32" t="e">
        <f ca="1">IF(AM92&gt;=0,MROUND(AM92,10),-MROUND(-AM92,10))</f>
        <v>#NAME?</v>
      </c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</row>
    <row r="93" spans="1:78">
      <c r="A93" s="80">
        <v>19</v>
      </c>
      <c r="B93" s="91">
        <v>5</v>
      </c>
      <c r="C93" s="108">
        <v>19</v>
      </c>
      <c r="D93" s="21" t="str">
        <f ca="1">Scorecards!D63</f>
        <v>1NT</v>
      </c>
      <c r="E93" s="299" t="str">
        <f ca="1">Scorecards!E63</f>
        <v>S</v>
      </c>
      <c r="F93" s="299">
        <f ca="1">Scorecards!F63</f>
        <v>0</v>
      </c>
      <c r="G93" s="299">
        <f ca="1">Scorecards!G63</f>
        <v>7</v>
      </c>
      <c r="H93" s="126">
        <f ca="1">Scorecards!H63</f>
        <v>90</v>
      </c>
      <c r="I93" s="85">
        <v>20</v>
      </c>
      <c r="J93" s="92">
        <v>6</v>
      </c>
      <c r="K93" s="21" t="str">
        <f ca="1">Scorecards!P63</f>
        <v>1NT</v>
      </c>
      <c r="L93" s="299" t="str">
        <f ca="1">Scorecards!Q63</f>
        <v>S</v>
      </c>
      <c r="M93" s="299" t="str">
        <f ca="1">Scorecards!R63</f>
        <v>S7</v>
      </c>
      <c r="N93" s="299">
        <f ca="1">Scorecards!S63</f>
        <v>8</v>
      </c>
      <c r="O93" s="113">
        <f ca="1">-Scorecards!T63</f>
        <v>120</v>
      </c>
      <c r="P93" s="94"/>
      <c r="Q93" s="129">
        <v>7</v>
      </c>
      <c r="R93" s="85">
        <v>17</v>
      </c>
      <c r="S93" s="21" t="str">
        <f ca="1">Scorecards!AB63</f>
        <v>1NT</v>
      </c>
      <c r="T93" s="299" t="str">
        <f ca="1">Scorecards!AC63</f>
        <v>S</v>
      </c>
      <c r="U93" s="299" t="str">
        <f ca="1">Scorecards!AD63</f>
        <v>SK</v>
      </c>
      <c r="V93" s="299">
        <f ca="1">Scorecards!AE63</f>
        <v>9</v>
      </c>
      <c r="W93" s="126">
        <f ca="1">Scorecards!AF63</f>
        <v>150</v>
      </c>
      <c r="X93" s="85">
        <v>18</v>
      </c>
      <c r="Y93" s="93">
        <v>8</v>
      </c>
      <c r="Z93" s="21" t="str">
        <f ca="1">Scorecards!AN63</f>
        <v>2NT</v>
      </c>
      <c r="AA93" s="299" t="str">
        <f ca="1">Scorecards!AO63</f>
        <v>S</v>
      </c>
      <c r="AB93" s="299" t="str">
        <f ca="1">Scorecards!AP63</f>
        <v>SK</v>
      </c>
      <c r="AC93" s="299">
        <f ca="1">Scorecards!AQ63</f>
        <v>8</v>
      </c>
      <c r="AD93" s="126">
        <f ca="1">-Scorecards!AR63</f>
        <v>120</v>
      </c>
      <c r="AE93" s="308"/>
      <c r="AF93" s="88"/>
      <c r="AH93" s="32"/>
      <c r="AI93" s="32"/>
      <c r="AK93" s="32"/>
      <c r="AL93" s="32"/>
      <c r="AM93" s="32"/>
      <c r="AN93" s="32"/>
      <c r="AO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</row>
    <row r="94" spans="1:78" s="114" customFormat="1">
      <c r="A94" s="99">
        <v>19</v>
      </c>
      <c r="B94" s="100">
        <v>9</v>
      </c>
      <c r="C94" s="168">
        <v>23</v>
      </c>
      <c r="D94" s="22" t="str">
        <f ca="1">Scorecards!D102</f>
        <v>1NT</v>
      </c>
      <c r="E94" s="300" t="str">
        <f ca="1">Scorecards!E102</f>
        <v>S</v>
      </c>
      <c r="F94" s="300">
        <f ca="1">Scorecards!F102</f>
        <v>0</v>
      </c>
      <c r="G94" s="300">
        <f ca="1">Scorecards!G102</f>
        <v>8</v>
      </c>
      <c r="H94" s="115">
        <f ca="1">Scorecards!H102</f>
        <v>120</v>
      </c>
      <c r="I94" s="105">
        <v>24</v>
      </c>
      <c r="J94" s="102">
        <v>10</v>
      </c>
      <c r="K94" s="22" t="str">
        <f ca="1">Scorecards!P102</f>
        <v>2NT</v>
      </c>
      <c r="L94" s="300" t="str">
        <f ca="1">Scorecards!Q102</f>
        <v>S</v>
      </c>
      <c r="M94" s="300">
        <f ca="1">Scorecards!R102</f>
        <v>0</v>
      </c>
      <c r="N94" s="300">
        <f ca="1">Scorecards!S102</f>
        <v>8</v>
      </c>
      <c r="O94" s="105">
        <f ca="1">-Scorecards!T102</f>
        <v>120</v>
      </c>
      <c r="P94" s="103"/>
      <c r="Q94" s="104">
        <v>11</v>
      </c>
      <c r="R94" s="105">
        <v>21</v>
      </c>
      <c r="S94" s="22" t="str">
        <f ca="1">Scorecards!AB102</f>
        <v>2NT</v>
      </c>
      <c r="T94" s="300" t="str">
        <f ca="1">Scorecards!AC102</f>
        <v>S</v>
      </c>
      <c r="U94" s="300">
        <f ca="1">Scorecards!AD102</f>
        <v>0</v>
      </c>
      <c r="V94" s="300">
        <f ca="1">Scorecards!AE102</f>
        <v>9</v>
      </c>
      <c r="W94" s="115">
        <f ca="1">Scorecards!AF102</f>
        <v>150</v>
      </c>
      <c r="X94" s="105">
        <v>22</v>
      </c>
      <c r="Y94" s="106">
        <v>12</v>
      </c>
      <c r="Z94" s="22" t="str">
        <f ca="1">Scorecards!AN102</f>
        <v>1NT</v>
      </c>
      <c r="AA94" s="300" t="str">
        <f ca="1">Scorecards!AO102</f>
        <v>S</v>
      </c>
      <c r="AB94" s="300" t="str">
        <f ca="1">Scorecards!AP102</f>
        <v>Cx</v>
      </c>
      <c r="AC94" s="300">
        <f ca="1">Scorecards!AQ102</f>
        <v>9</v>
      </c>
      <c r="AD94" s="115">
        <f ca="1">-Scorecards!AR102</f>
        <v>150</v>
      </c>
      <c r="AE94" s="309"/>
      <c r="AF94" s="88"/>
      <c r="AG94" s="95"/>
      <c r="AH94" s="32"/>
      <c r="AI94" s="96"/>
      <c r="AJ94" s="29"/>
      <c r="AK94" s="32"/>
      <c r="AL94" s="32"/>
      <c r="AM94" s="32"/>
      <c r="AN94" s="32"/>
      <c r="AO94" s="32"/>
      <c r="AP94" s="31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</row>
    <row r="95" spans="1:78">
      <c r="A95" s="80"/>
      <c r="B95" s="85"/>
      <c r="C95" s="108"/>
      <c r="D95" s="163"/>
      <c r="E95" s="82"/>
      <c r="F95" s="82"/>
      <c r="G95" s="82"/>
      <c r="H95" s="108"/>
      <c r="I95" s="85"/>
      <c r="J95" s="82"/>
      <c r="K95" s="163"/>
      <c r="L95" s="85"/>
      <c r="M95" s="85"/>
      <c r="N95" s="85"/>
      <c r="O95" s="126"/>
      <c r="P95" s="94"/>
      <c r="Q95" s="30"/>
      <c r="R95" s="85"/>
      <c r="S95" s="163"/>
      <c r="T95" s="30"/>
      <c r="U95" s="30"/>
      <c r="V95" s="30"/>
      <c r="W95" s="108"/>
      <c r="X95" s="85"/>
      <c r="Y95" s="82"/>
      <c r="Z95" s="163"/>
      <c r="AA95" s="30"/>
      <c r="AB95" s="30"/>
      <c r="AC95" s="30"/>
      <c r="AD95" s="108"/>
      <c r="AE95" s="310"/>
      <c r="AF95" s="88"/>
      <c r="AH95" s="32"/>
      <c r="AI95" s="32"/>
      <c r="AK95" s="32"/>
      <c r="AL95" s="32"/>
      <c r="AM95" s="32"/>
      <c r="AN95" s="32"/>
      <c r="AO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</row>
    <row r="96" spans="1:78">
      <c r="A96" s="80">
        <v>20</v>
      </c>
      <c r="B96" s="81">
        <v>1</v>
      </c>
      <c r="C96" s="108">
        <v>15</v>
      </c>
      <c r="D96" s="21" t="str">
        <f ca="1">Scorecards!D25</f>
        <v>6NT</v>
      </c>
      <c r="E96" s="299" t="str">
        <f ca="1">Scorecards!E25</f>
        <v>W</v>
      </c>
      <c r="F96" s="299">
        <f ca="1">Scorecards!F25</f>
        <v>0</v>
      </c>
      <c r="G96" s="299">
        <f ca="1">Scorecards!G25</f>
        <v>13</v>
      </c>
      <c r="H96" s="126">
        <f ca="1">Scorecards!H25</f>
        <v>-1470</v>
      </c>
      <c r="I96" s="85">
        <v>16</v>
      </c>
      <c r="J96" s="84">
        <v>2</v>
      </c>
      <c r="K96" s="21" t="str">
        <f ca="1">Scorecards!P25</f>
        <v>6H</v>
      </c>
      <c r="L96" s="299" t="str">
        <f ca="1">Scorecards!Q25</f>
        <v>W</v>
      </c>
      <c r="M96" s="299">
        <f ca="1">Scorecards!R25</f>
        <v>0</v>
      </c>
      <c r="N96" s="299">
        <f ca="1">Scorecards!S25</f>
        <v>13</v>
      </c>
      <c r="O96" s="113">
        <f ca="1">-Scorecards!T25</f>
        <v>-1460</v>
      </c>
      <c r="P96" s="87"/>
      <c r="Q96" s="128">
        <v>3</v>
      </c>
      <c r="R96" s="85">
        <v>13</v>
      </c>
      <c r="S96" s="21" t="str">
        <f ca="1">Scorecards!AB25</f>
        <v>6NT</v>
      </c>
      <c r="T96" s="299" t="str">
        <f ca="1">Scorecards!AC25</f>
        <v>W</v>
      </c>
      <c r="U96" s="299" t="str">
        <f ca="1">Scorecards!AD25</f>
        <v>Dx</v>
      </c>
      <c r="V96" s="299">
        <f ca="1">Scorecards!AE25</f>
        <v>13</v>
      </c>
      <c r="W96" s="126">
        <f ca="1">Scorecards!AF25</f>
        <v>-1470</v>
      </c>
      <c r="X96" s="85">
        <v>14</v>
      </c>
      <c r="Y96" s="86">
        <v>4</v>
      </c>
      <c r="Z96" s="21" t="str">
        <f ca="1">Scorecards!AN25</f>
        <v>6NT</v>
      </c>
      <c r="AA96" s="299" t="str">
        <f ca="1">Scorecards!AO25</f>
        <v>W</v>
      </c>
      <c r="AB96" s="299">
        <f ca="1">Scorecards!AP25</f>
        <v>0</v>
      </c>
      <c r="AC96" s="299">
        <f ca="1">Scorecards!AQ25</f>
        <v>13</v>
      </c>
      <c r="AD96" s="126">
        <f ca="1">-Scorecards!AR25</f>
        <v>-1470</v>
      </c>
      <c r="AE96" s="310"/>
      <c r="AF96" s="88"/>
      <c r="AG96" s="95">
        <v>20</v>
      </c>
      <c r="AH96" s="32">
        <f>H96+H97+H98+O96+O97+O98+W96+W97+W98+AD96+AD97+AD98</f>
        <v>-17410</v>
      </c>
      <c r="AI96" s="32">
        <f>AH96/12</f>
        <v>-1450.8333333333333</v>
      </c>
      <c r="AJ96" s="29">
        <f>MAX(H98,O98,W98,AD98,AD97,W97,O97,H97,AD96,W96,O96,H96)</f>
        <v>-1390</v>
      </c>
      <c r="AK96" s="89">
        <f>MIN(H96,O96,W96,AD96,AD97,AD98,W97,W98,O97,O98,H97,H98)</f>
        <v>-1470</v>
      </c>
      <c r="AL96" s="32">
        <f>AH96-AJ96-AK96</f>
        <v>-14550</v>
      </c>
      <c r="AM96" s="32">
        <f>AL96/10</f>
        <v>-1455</v>
      </c>
      <c r="AN96" s="32" t="e">
        <f ca="1">IF(AM96&gt;=0,MROUND(AM96,10),-MROUND(-AM96,10))</f>
        <v>#NAME?</v>
      </c>
      <c r="AO96" s="96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</row>
    <row r="97" spans="1:78">
      <c r="A97" s="80">
        <v>20</v>
      </c>
      <c r="B97" s="91">
        <v>5</v>
      </c>
      <c r="C97" s="108">
        <v>19</v>
      </c>
      <c r="D97" s="21" t="str">
        <f ca="1">Scorecards!D64</f>
        <v>6C</v>
      </c>
      <c r="E97" s="299" t="str">
        <f ca="1">Scorecards!E64</f>
        <v>E</v>
      </c>
      <c r="F97" s="299">
        <f ca="1">Scorecards!F64</f>
        <v>0</v>
      </c>
      <c r="G97" s="299">
        <f ca="1">Scorecards!G64</f>
        <v>13</v>
      </c>
      <c r="H97" s="126">
        <f ca="1">Scorecards!H64</f>
        <v>-1390</v>
      </c>
      <c r="I97" s="85">
        <v>20</v>
      </c>
      <c r="J97" s="92">
        <v>6</v>
      </c>
      <c r="K97" s="21" t="str">
        <f ca="1">Scorecards!P64</f>
        <v>6S</v>
      </c>
      <c r="L97" s="299" t="str">
        <f ca="1">Scorecards!Q64</f>
        <v>E</v>
      </c>
      <c r="M97" s="299" t="str">
        <f ca="1">Scorecards!R64</f>
        <v>H6</v>
      </c>
      <c r="N97" s="299">
        <f ca="1">Scorecards!S64</f>
        <v>12</v>
      </c>
      <c r="O97" s="113">
        <f ca="1">-Scorecards!T64</f>
        <v>-1430</v>
      </c>
      <c r="P97" s="87"/>
      <c r="Q97" s="129">
        <v>7</v>
      </c>
      <c r="R97" s="85">
        <v>17</v>
      </c>
      <c r="S97" s="21" t="str">
        <f ca="1">Scorecards!AB64</f>
        <v>6S</v>
      </c>
      <c r="T97" s="299" t="str">
        <f ca="1">Scorecards!AC64</f>
        <v>E</v>
      </c>
      <c r="U97" s="299" t="str">
        <f ca="1">Scorecards!AD64</f>
        <v>DT</v>
      </c>
      <c r="V97" s="299">
        <f ca="1">Scorecards!AE64</f>
        <v>12</v>
      </c>
      <c r="W97" s="126">
        <f ca="1">Scorecards!AF64</f>
        <v>-1430</v>
      </c>
      <c r="X97" s="85">
        <v>18</v>
      </c>
      <c r="Y97" s="93">
        <v>8</v>
      </c>
      <c r="Z97" s="21" t="str">
        <f ca="1">Scorecards!AN64</f>
        <v>6NT</v>
      </c>
      <c r="AA97" s="299" t="str">
        <f ca="1">Scorecards!AO64</f>
        <v>W</v>
      </c>
      <c r="AB97" s="299" t="str">
        <f ca="1">Scorecards!AP64</f>
        <v>D8</v>
      </c>
      <c r="AC97" s="299">
        <f ca="1">Scorecards!AQ64</f>
        <v>13</v>
      </c>
      <c r="AD97" s="126">
        <f ca="1">-Scorecards!AR64</f>
        <v>-1470</v>
      </c>
      <c r="AE97" s="310"/>
      <c r="AF97" s="88"/>
      <c r="AH97" s="96"/>
      <c r="AI97" s="96"/>
      <c r="AK97" s="96"/>
      <c r="AL97" s="96"/>
      <c r="AM97" s="96"/>
      <c r="AN97" s="96"/>
      <c r="AO97" s="96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</row>
    <row r="98" spans="1:78" s="114" customFormat="1">
      <c r="A98" s="99">
        <v>20</v>
      </c>
      <c r="B98" s="100">
        <v>9</v>
      </c>
      <c r="C98" s="168">
        <v>23</v>
      </c>
      <c r="D98" s="22" t="str">
        <f ca="1">Scorecards!D103</f>
        <v>6S</v>
      </c>
      <c r="E98" s="300" t="str">
        <f ca="1">Scorecards!E103</f>
        <v>E</v>
      </c>
      <c r="F98" s="300">
        <f ca="1">Scorecards!F103</f>
        <v>0</v>
      </c>
      <c r="G98" s="300">
        <f ca="1">Scorecards!G103</f>
        <v>13</v>
      </c>
      <c r="H98" s="115">
        <f ca="1">Scorecards!H103</f>
        <v>-1460</v>
      </c>
      <c r="I98" s="105">
        <v>24</v>
      </c>
      <c r="J98" s="102">
        <v>10</v>
      </c>
      <c r="K98" s="22" t="str">
        <f ca="1">Scorecards!P103</f>
        <v>6S</v>
      </c>
      <c r="L98" s="300" t="str">
        <f ca="1">Scorecards!Q103</f>
        <v>W</v>
      </c>
      <c r="M98" s="300">
        <f ca="1">Scorecards!R103</f>
        <v>0</v>
      </c>
      <c r="N98" s="300">
        <f ca="1">Scorecards!S103</f>
        <v>12</v>
      </c>
      <c r="O98" s="105">
        <f ca="1">-Scorecards!T103</f>
        <v>-1430</v>
      </c>
      <c r="P98" s="103"/>
      <c r="Q98" s="104">
        <v>11</v>
      </c>
      <c r="R98" s="105">
        <v>21</v>
      </c>
      <c r="S98" s="22" t="str">
        <f ca="1">Scorecards!AB103</f>
        <v>6H</v>
      </c>
      <c r="T98" s="300" t="str">
        <f ca="1">Scorecards!AC103</f>
        <v>W</v>
      </c>
      <c r="U98" s="300">
        <f ca="1">Scorecards!AD103</f>
        <v>0</v>
      </c>
      <c r="V98" s="300">
        <f ca="1">Scorecards!AE103</f>
        <v>13</v>
      </c>
      <c r="W98" s="115">
        <f ca="1">Scorecards!AF103</f>
        <v>-1460</v>
      </c>
      <c r="X98" s="105">
        <v>22</v>
      </c>
      <c r="Y98" s="106">
        <v>12</v>
      </c>
      <c r="Z98" s="22" t="str">
        <f ca="1">Scorecards!AN103</f>
        <v>6NT</v>
      </c>
      <c r="AA98" s="300" t="str">
        <f ca="1">Scorecards!AO103</f>
        <v>W</v>
      </c>
      <c r="AB98" s="300" t="str">
        <f ca="1">Scorecards!AP103</f>
        <v>C4</v>
      </c>
      <c r="AC98" s="300">
        <f ca="1">Scorecards!AQ103</f>
        <v>13</v>
      </c>
      <c r="AD98" s="115">
        <f ca="1">-Scorecards!AR103</f>
        <v>-1470</v>
      </c>
      <c r="AE98" s="311"/>
      <c r="AF98" s="88"/>
      <c r="AG98" s="26"/>
      <c r="AH98" s="96"/>
      <c r="AI98" s="96"/>
      <c r="AJ98" s="29"/>
      <c r="AK98" s="96"/>
      <c r="AL98" s="96"/>
      <c r="AM98" s="96"/>
      <c r="AN98" s="96"/>
      <c r="AO98" s="96"/>
      <c r="AP98" s="31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</row>
    <row r="99" spans="1:78">
      <c r="A99" s="80"/>
      <c r="B99" s="82"/>
      <c r="C99" s="108"/>
      <c r="D99" s="163"/>
      <c r="E99" s="82"/>
      <c r="F99" s="82"/>
      <c r="G99" s="82"/>
      <c r="H99" s="108"/>
      <c r="I99" s="85"/>
      <c r="J99" s="82"/>
      <c r="K99" s="163"/>
      <c r="L99" s="85"/>
      <c r="M99" s="85"/>
      <c r="N99" s="85"/>
      <c r="O99" s="126"/>
      <c r="P99" s="94"/>
      <c r="Q99" s="30"/>
      <c r="R99" s="85"/>
      <c r="S99" s="163"/>
      <c r="T99" s="30"/>
      <c r="U99" s="30"/>
      <c r="V99" s="30"/>
      <c r="W99" s="108"/>
      <c r="X99" s="85"/>
      <c r="Y99" s="82"/>
      <c r="Z99" s="163"/>
      <c r="AA99" s="30"/>
      <c r="AB99" s="30"/>
      <c r="AC99" s="30"/>
      <c r="AD99" s="108"/>
      <c r="AE99" s="310"/>
      <c r="AF99" s="88"/>
      <c r="AH99" s="96"/>
      <c r="AI99" s="96"/>
      <c r="AK99" s="96"/>
      <c r="AL99" s="96"/>
      <c r="AM99" s="96"/>
      <c r="AN99" s="96"/>
      <c r="AO99" s="96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</row>
    <row r="100" spans="1:78">
      <c r="A100" s="80">
        <v>21</v>
      </c>
      <c r="B100" s="81">
        <v>1</v>
      </c>
      <c r="C100" s="108">
        <v>15</v>
      </c>
      <c r="D100" s="21" t="str">
        <f ca="1">Scorecards!D26</f>
        <v>5C</v>
      </c>
      <c r="E100" s="299" t="str">
        <f ca="1">Scorecards!E26</f>
        <v>N</v>
      </c>
      <c r="F100" s="299">
        <f ca="1">Scorecards!F26</f>
        <v>0</v>
      </c>
      <c r="G100" s="299">
        <f ca="1">Scorecards!G26</f>
        <v>9</v>
      </c>
      <c r="H100" s="126">
        <f ca="1">Scorecards!H26</f>
        <v>-200</v>
      </c>
      <c r="I100" s="85">
        <v>16</v>
      </c>
      <c r="J100" s="84">
        <v>2</v>
      </c>
      <c r="K100" s="21" t="str">
        <f ca="1">Scorecards!P26</f>
        <v>4H</v>
      </c>
      <c r="L100" s="299" t="str">
        <f ca="1">Scorecards!Q26</f>
        <v>W</v>
      </c>
      <c r="M100" s="299">
        <f ca="1">Scorecards!R26</f>
        <v>0</v>
      </c>
      <c r="N100" s="299">
        <f ca="1">Scorecards!S26</f>
        <v>11</v>
      </c>
      <c r="O100" s="113">
        <f ca="1">-Scorecards!T26</f>
        <v>-450</v>
      </c>
      <c r="P100" s="87"/>
      <c r="Q100" s="128">
        <v>3</v>
      </c>
      <c r="R100" s="85">
        <v>13</v>
      </c>
      <c r="S100" s="21" t="str">
        <f ca="1">Scorecards!AB26</f>
        <v>4H</v>
      </c>
      <c r="T100" s="299" t="str">
        <f ca="1">Scorecards!AC26</f>
        <v>E</v>
      </c>
      <c r="U100" s="299" t="str">
        <f ca="1">Scorecards!AD26</f>
        <v>SQ</v>
      </c>
      <c r="V100" s="299">
        <f ca="1">Scorecards!AE26</f>
        <v>11</v>
      </c>
      <c r="W100" s="126">
        <f ca="1">Scorecards!AF26</f>
        <v>-450</v>
      </c>
      <c r="X100" s="85">
        <v>14</v>
      </c>
      <c r="Y100" s="86">
        <v>4</v>
      </c>
      <c r="Z100" s="21" t="str">
        <f ca="1">Scorecards!AN26</f>
        <v>4H</v>
      </c>
      <c r="AA100" s="299" t="str">
        <f ca="1">Scorecards!AO26</f>
        <v>E</v>
      </c>
      <c r="AB100" s="299">
        <f ca="1">Scorecards!AP26</f>
        <v>0</v>
      </c>
      <c r="AC100" s="299">
        <f ca="1">Scorecards!AQ26</f>
        <v>11</v>
      </c>
      <c r="AD100" s="126">
        <f ca="1">-Scorecards!AR26</f>
        <v>-450</v>
      </c>
      <c r="AE100" s="308"/>
      <c r="AF100" s="88"/>
      <c r="AG100" s="26">
        <v>21</v>
      </c>
      <c r="AH100" s="32">
        <f>H100+H101+H102+O100+O101+O102+W100+W101+W102+AD100+AD101+AD102</f>
        <v>-4620</v>
      </c>
      <c r="AI100" s="32">
        <f>AH100/12</f>
        <v>-385</v>
      </c>
      <c r="AJ100" s="29">
        <f>MAX(H102,O102,W102,AD102,AD101,W101,O101,H101,AD100,W100,O100,H100)</f>
        <v>-170</v>
      </c>
      <c r="AK100" s="89">
        <f>MIN(H100,O100,W100,AD100,AD101,AD102,W101,W102,O101,O102,H101,H102)</f>
        <v>-450</v>
      </c>
      <c r="AL100" s="32">
        <f>AH100-AJ100-AK100</f>
        <v>-4000</v>
      </c>
      <c r="AM100" s="32">
        <f>AL100/10</f>
        <v>-400</v>
      </c>
      <c r="AN100" s="32" t="e">
        <f ca="1">IF(AM100&gt;=0,MROUND(AM100,10),-MROUND(-AM100,10))</f>
        <v>#NAME?</v>
      </c>
      <c r="AO100" s="96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</row>
    <row r="101" spans="1:78">
      <c r="A101" s="80">
        <v>21</v>
      </c>
      <c r="B101" s="91">
        <v>5</v>
      </c>
      <c r="C101" s="108">
        <v>19</v>
      </c>
      <c r="D101" s="21" t="str">
        <f ca="1">Scorecards!D65</f>
        <v>4H</v>
      </c>
      <c r="E101" s="299" t="str">
        <f ca="1">Scorecards!E65</f>
        <v>W</v>
      </c>
      <c r="F101" s="299">
        <f ca="1">Scorecards!F65</f>
        <v>0</v>
      </c>
      <c r="G101" s="299">
        <f ca="1">Scorecards!G65</f>
        <v>11</v>
      </c>
      <c r="H101" s="126">
        <f ca="1">Scorecards!H65</f>
        <v>-450</v>
      </c>
      <c r="I101" s="85">
        <v>20</v>
      </c>
      <c r="J101" s="92">
        <v>6</v>
      </c>
      <c r="K101" s="21" t="str">
        <f ca="1">Scorecards!P65</f>
        <v>4H</v>
      </c>
      <c r="L101" s="299" t="str">
        <f ca="1">Scorecards!Q65</f>
        <v>E</v>
      </c>
      <c r="M101" s="299" t="str">
        <f ca="1">Scorecards!R65</f>
        <v>C9</v>
      </c>
      <c r="N101" s="299">
        <f ca="1">Scorecards!S65</f>
        <v>11</v>
      </c>
      <c r="O101" s="113">
        <f ca="1">-Scorecards!T65</f>
        <v>-450</v>
      </c>
      <c r="P101" s="94"/>
      <c r="Q101" s="129">
        <v>7</v>
      </c>
      <c r="R101" s="85">
        <v>17</v>
      </c>
      <c r="S101" s="21" t="str">
        <f ca="1">Scorecards!AB65</f>
        <v>3H</v>
      </c>
      <c r="T101" s="299" t="str">
        <f ca="1">Scorecards!AC65</f>
        <v>W</v>
      </c>
      <c r="U101" s="299" t="str">
        <f ca="1">Scorecards!AD65</f>
        <v>CA</v>
      </c>
      <c r="V101" s="299">
        <f ca="1">Scorecards!AE65</f>
        <v>11</v>
      </c>
      <c r="W101" s="126">
        <f ca="1">Scorecards!AF65</f>
        <v>-200</v>
      </c>
      <c r="X101" s="85">
        <v>18</v>
      </c>
      <c r="Y101" s="93">
        <v>8</v>
      </c>
      <c r="Z101" s="21" t="str">
        <f ca="1">Scorecards!AN65</f>
        <v>4H</v>
      </c>
      <c r="AA101" s="299" t="str">
        <f ca="1">Scorecards!AO65</f>
        <v>E</v>
      </c>
      <c r="AB101" s="299" t="str">
        <f ca="1">Scorecards!AP65</f>
        <v>C7</v>
      </c>
      <c r="AC101" s="299">
        <f ca="1">Scorecards!AQ65</f>
        <v>11</v>
      </c>
      <c r="AD101" s="126">
        <f ca="1">-Scorecards!AR65</f>
        <v>-450</v>
      </c>
      <c r="AE101" s="310"/>
      <c r="AF101" s="88"/>
      <c r="AH101" s="96"/>
      <c r="AI101" s="96"/>
      <c r="AK101" s="96"/>
      <c r="AL101" s="96"/>
      <c r="AM101" s="96"/>
      <c r="AN101" s="96"/>
      <c r="AO101" s="96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</row>
    <row r="102" spans="1:78" s="114" customFormat="1">
      <c r="A102" s="99">
        <v>21</v>
      </c>
      <c r="B102" s="100">
        <v>9</v>
      </c>
      <c r="C102" s="168">
        <v>23</v>
      </c>
      <c r="D102" s="22" t="str">
        <f ca="1">Scorecards!D104</f>
        <v>4H</v>
      </c>
      <c r="E102" s="300" t="str">
        <f ca="1">Scorecards!E104</f>
        <v>E</v>
      </c>
      <c r="F102" s="300">
        <f ca="1">Scorecards!F104</f>
        <v>0</v>
      </c>
      <c r="G102" s="300">
        <f ca="1">Scorecards!G104</f>
        <v>11</v>
      </c>
      <c r="H102" s="115">
        <f ca="1">Scorecards!H104</f>
        <v>-450</v>
      </c>
      <c r="I102" s="105">
        <v>24</v>
      </c>
      <c r="J102" s="102">
        <v>10</v>
      </c>
      <c r="K102" s="22" t="str">
        <f ca="1">Scorecards!P104</f>
        <v>3H</v>
      </c>
      <c r="L102" s="300" t="str">
        <f ca="1">Scorecards!Q104</f>
        <v>E</v>
      </c>
      <c r="M102" s="300">
        <f ca="1">Scorecards!R104</f>
        <v>0</v>
      </c>
      <c r="N102" s="300">
        <f ca="1">Scorecards!S104</f>
        <v>10</v>
      </c>
      <c r="O102" s="105">
        <f ca="1">-Scorecards!T104</f>
        <v>-170</v>
      </c>
      <c r="P102" s="103"/>
      <c r="Q102" s="104">
        <v>11</v>
      </c>
      <c r="R102" s="105">
        <v>21</v>
      </c>
      <c r="S102" s="22" t="str">
        <f ca="1">Scorecards!AB104</f>
        <v>4H</v>
      </c>
      <c r="T102" s="300" t="str">
        <f ca="1">Scorecards!AC104</f>
        <v>E</v>
      </c>
      <c r="U102" s="300">
        <f ca="1">Scorecards!AD104</f>
        <v>0</v>
      </c>
      <c r="V102" s="300">
        <f ca="1">Scorecards!AE104</f>
        <v>11</v>
      </c>
      <c r="W102" s="115">
        <f ca="1">Scorecards!AF104</f>
        <v>-450</v>
      </c>
      <c r="X102" s="105">
        <v>22</v>
      </c>
      <c r="Y102" s="106">
        <v>12</v>
      </c>
      <c r="Z102" s="22" t="str">
        <f ca="1">Scorecards!AN104</f>
        <v>5H</v>
      </c>
      <c r="AA102" s="300" t="str">
        <f ca="1">Scorecards!AO104</f>
        <v>E</v>
      </c>
      <c r="AB102" s="300" t="str">
        <f ca="1">Scorecards!AP104</f>
        <v>Cx</v>
      </c>
      <c r="AC102" s="300">
        <f ca="1">Scorecards!AQ104</f>
        <v>11</v>
      </c>
      <c r="AD102" s="115">
        <f ca="1">-Scorecards!AR104</f>
        <v>-450</v>
      </c>
      <c r="AE102" s="311"/>
      <c r="AF102" s="88"/>
      <c r="AG102" s="26"/>
      <c r="AH102" s="96"/>
      <c r="AI102" s="96"/>
      <c r="AJ102" s="29"/>
      <c r="AK102" s="96"/>
      <c r="AL102" s="96"/>
      <c r="AM102" s="96"/>
      <c r="AN102" s="96"/>
      <c r="AO102" s="96"/>
      <c r="AP102" s="31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</row>
    <row r="103" spans="1:78">
      <c r="A103" s="80"/>
      <c r="B103" s="82"/>
      <c r="C103" s="108"/>
      <c r="D103" s="163"/>
      <c r="E103" s="82"/>
      <c r="F103" s="82"/>
      <c r="G103" s="82"/>
      <c r="H103" s="108"/>
      <c r="I103" s="85"/>
      <c r="J103" s="82"/>
      <c r="K103" s="163"/>
      <c r="L103" s="82"/>
      <c r="M103" s="82"/>
      <c r="N103" s="82"/>
      <c r="O103" s="108"/>
      <c r="P103" s="94"/>
      <c r="Q103" s="30"/>
      <c r="R103" s="85"/>
      <c r="S103" s="163"/>
      <c r="T103" s="30"/>
      <c r="U103" s="30"/>
      <c r="V103" s="30"/>
      <c r="W103" s="108"/>
      <c r="X103" s="85"/>
      <c r="Y103" s="82"/>
      <c r="Z103" s="163"/>
      <c r="AA103" s="30"/>
      <c r="AB103" s="30"/>
      <c r="AC103" s="30"/>
      <c r="AD103" s="108"/>
      <c r="AE103" s="310"/>
      <c r="AF103" s="88"/>
      <c r="AH103" s="96"/>
      <c r="AI103" s="96"/>
      <c r="AK103" s="96"/>
      <c r="AL103" s="96"/>
      <c r="AM103" s="96"/>
      <c r="AN103" s="96"/>
      <c r="AO103" s="96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</row>
    <row r="104" spans="1:78">
      <c r="A104" s="80">
        <v>22</v>
      </c>
      <c r="B104" s="81">
        <v>1</v>
      </c>
      <c r="C104" s="108">
        <v>15</v>
      </c>
      <c r="D104" s="21" t="str">
        <f ca="1">Scorecards!D27</f>
        <v>4Hx</v>
      </c>
      <c r="E104" s="299" t="str">
        <f ca="1">Scorecards!E27</f>
        <v>E</v>
      </c>
      <c r="F104" s="299">
        <f ca="1">Scorecards!F27</f>
        <v>0</v>
      </c>
      <c r="G104" s="299">
        <f ca="1">Scorecards!G27</f>
        <v>10</v>
      </c>
      <c r="H104" s="126">
        <f ca="1">Scorecards!H27</f>
        <v>-790</v>
      </c>
      <c r="I104" s="85">
        <v>16</v>
      </c>
      <c r="J104" s="84">
        <v>2</v>
      </c>
      <c r="K104" s="21" t="str">
        <f ca="1">Scorecards!P27</f>
        <v>3D</v>
      </c>
      <c r="L104" s="299" t="str">
        <f ca="1">Scorecards!Q27</f>
        <v>E</v>
      </c>
      <c r="M104" s="299">
        <f ca="1">Scorecards!R27</f>
        <v>0</v>
      </c>
      <c r="N104" s="299">
        <f ca="1">Scorecards!S27</f>
        <v>11</v>
      </c>
      <c r="O104" s="113">
        <f ca="1">-Scorecards!T27</f>
        <v>-150</v>
      </c>
      <c r="P104" s="94"/>
      <c r="Q104" s="128">
        <v>3</v>
      </c>
      <c r="R104" s="85">
        <v>13</v>
      </c>
      <c r="S104" s="21" t="str">
        <f ca="1">Scorecards!AB27</f>
        <v>5D</v>
      </c>
      <c r="T104" s="299" t="str">
        <f ca="1">Scorecards!AC27</f>
        <v>E</v>
      </c>
      <c r="U104" s="299" t="str">
        <f ca="1">Scorecards!AD27</f>
        <v>SK</v>
      </c>
      <c r="V104" s="299">
        <f ca="1">Scorecards!AE27</f>
        <v>11</v>
      </c>
      <c r="W104" s="126">
        <f ca="1">Scorecards!AF27</f>
        <v>-600</v>
      </c>
      <c r="X104" s="85">
        <v>14</v>
      </c>
      <c r="Y104" s="86">
        <v>4</v>
      </c>
      <c r="Z104" s="21" t="str">
        <f ca="1">Scorecards!AN27</f>
        <v>3D</v>
      </c>
      <c r="AA104" s="299" t="str">
        <f ca="1">Scorecards!AO27</f>
        <v>E</v>
      </c>
      <c r="AB104" s="299">
        <f ca="1">Scorecards!AP27</f>
        <v>0</v>
      </c>
      <c r="AC104" s="299">
        <f ca="1">Scorecards!AQ27</f>
        <v>11</v>
      </c>
      <c r="AD104" s="126">
        <f ca="1">-Scorecards!AR27</f>
        <v>-150</v>
      </c>
      <c r="AE104" s="308"/>
      <c r="AF104" s="88"/>
      <c r="AG104" s="95">
        <v>22</v>
      </c>
      <c r="AH104" s="32">
        <f>H104+H105+H106+O104+O105+O106+W104+W105+W106+AD104+AD105+AD106</f>
        <v>-4560</v>
      </c>
      <c r="AI104" s="32">
        <f>AH104/12</f>
        <v>-380</v>
      </c>
      <c r="AJ104" s="29">
        <f>MAX(H106,O106,W106,AD106,AD105,W105,O105,H105,AD104,W104,O104,H104)</f>
        <v>-130</v>
      </c>
      <c r="AK104" s="89">
        <f>MIN(H104,O104,W104,AD104,AD105,AD106,W105,W106,O105,O106,H105,H106)</f>
        <v>-790</v>
      </c>
      <c r="AL104" s="32">
        <f>AH104-AJ104-AK104</f>
        <v>-3640</v>
      </c>
      <c r="AM104" s="32">
        <f>AL104/10</f>
        <v>-364</v>
      </c>
      <c r="AN104" s="32" t="e">
        <f ca="1">IF(AM104&gt;=0,MROUND(AM104,10),-MROUND(-AM104,10))</f>
        <v>#NAME?</v>
      </c>
      <c r="AO104" s="96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</row>
    <row r="105" spans="1:78">
      <c r="A105" s="80">
        <v>22</v>
      </c>
      <c r="B105" s="91">
        <v>5</v>
      </c>
      <c r="C105" s="108">
        <v>19</v>
      </c>
      <c r="D105" s="21" t="str">
        <f ca="1">Scorecards!D66</f>
        <v>3D</v>
      </c>
      <c r="E105" s="299" t="str">
        <f ca="1">Scorecards!E66</f>
        <v>E</v>
      </c>
      <c r="F105" s="299">
        <f ca="1">Scorecards!F66</f>
        <v>0</v>
      </c>
      <c r="G105" s="299">
        <f ca="1">Scorecards!G66</f>
        <v>11</v>
      </c>
      <c r="H105" s="126">
        <f ca="1">Scorecards!H66</f>
        <v>-150</v>
      </c>
      <c r="I105" s="85">
        <v>20</v>
      </c>
      <c r="J105" s="92">
        <v>6</v>
      </c>
      <c r="K105" s="21" t="str">
        <f ca="1">Scorecards!P66</f>
        <v>4D</v>
      </c>
      <c r="L105" s="299" t="str">
        <f ca="1">Scorecards!Q66</f>
        <v>E</v>
      </c>
      <c r="M105" s="299" t="str">
        <f ca="1">Scorecards!R66</f>
        <v>C2</v>
      </c>
      <c r="N105" s="299">
        <f ca="1">Scorecards!S66</f>
        <v>11</v>
      </c>
      <c r="O105" s="113">
        <f ca="1">-Scorecards!T66</f>
        <v>-150</v>
      </c>
      <c r="P105" s="87"/>
      <c r="Q105" s="129">
        <v>7</v>
      </c>
      <c r="R105" s="85">
        <v>17</v>
      </c>
      <c r="S105" s="21" t="str">
        <f ca="1">Scorecards!AB66</f>
        <v>4Hx</v>
      </c>
      <c r="T105" s="299" t="str">
        <f ca="1">Scorecards!AC66</f>
        <v>E</v>
      </c>
      <c r="U105" s="299" t="str">
        <f ca="1">Scorecards!AD66</f>
        <v>D9</v>
      </c>
      <c r="V105" s="299">
        <f ca="1">Scorecards!AE66</f>
        <v>10</v>
      </c>
      <c r="W105" s="126">
        <f ca="1">Scorecards!AF66</f>
        <v>-790</v>
      </c>
      <c r="X105" s="85">
        <v>18</v>
      </c>
      <c r="Y105" s="93">
        <v>8</v>
      </c>
      <c r="Z105" s="21" t="str">
        <f ca="1">Scorecards!AN66</f>
        <v>3D</v>
      </c>
      <c r="AA105" s="299" t="str">
        <f ca="1">Scorecards!AO66</f>
        <v>E</v>
      </c>
      <c r="AB105" s="299" t="str">
        <f ca="1">Scorecards!AP66</f>
        <v>D9</v>
      </c>
      <c r="AC105" s="299">
        <f ca="1">Scorecards!AQ66</f>
        <v>10</v>
      </c>
      <c r="AD105" s="126">
        <f ca="1">-Scorecards!AR66</f>
        <v>-130</v>
      </c>
      <c r="AE105" s="310"/>
      <c r="AF105" s="88"/>
      <c r="AH105" s="32"/>
      <c r="AI105" s="32"/>
      <c r="AK105" s="32"/>
      <c r="AL105" s="32"/>
      <c r="AM105" s="32"/>
      <c r="AN105" s="32"/>
      <c r="AO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</row>
    <row r="106" spans="1:78" s="114" customFormat="1">
      <c r="A106" s="99">
        <v>22</v>
      </c>
      <c r="B106" s="100">
        <v>9</v>
      </c>
      <c r="C106" s="168">
        <v>23</v>
      </c>
      <c r="D106" s="22" t="str">
        <f ca="1">Scorecards!D105</f>
        <v>5D</v>
      </c>
      <c r="E106" s="300" t="str">
        <f ca="1">Scorecards!E105</f>
        <v>W</v>
      </c>
      <c r="F106" s="300">
        <f ca="1">Scorecards!F105</f>
        <v>0</v>
      </c>
      <c r="G106" s="300">
        <f ca="1">Scorecards!G105</f>
        <v>11</v>
      </c>
      <c r="H106" s="115">
        <f ca="1">Scorecards!H105</f>
        <v>-600</v>
      </c>
      <c r="I106" s="105">
        <v>24</v>
      </c>
      <c r="J106" s="102">
        <v>10</v>
      </c>
      <c r="K106" s="22" t="str">
        <f ca="1">Scorecards!P105</f>
        <v>4D</v>
      </c>
      <c r="L106" s="300">
        <f ca="1">Scorecards!Q105</f>
        <v>4</v>
      </c>
      <c r="M106" s="300">
        <f ca="1">Scorecards!R105</f>
        <v>0</v>
      </c>
      <c r="N106" s="300">
        <f ca="1">Scorecards!S105</f>
        <v>11</v>
      </c>
      <c r="O106" s="105">
        <f ca="1">-Scorecards!T105</f>
        <v>-150</v>
      </c>
      <c r="P106" s="107"/>
      <c r="Q106" s="104">
        <v>11</v>
      </c>
      <c r="R106" s="105">
        <v>21</v>
      </c>
      <c r="S106" s="22" t="str">
        <f ca="1">Scorecards!AB105</f>
        <v>3D</v>
      </c>
      <c r="T106" s="300" t="str">
        <f ca="1">Scorecards!AC105</f>
        <v>E</v>
      </c>
      <c r="U106" s="300">
        <f ca="1">Scorecards!AD105</f>
        <v>0</v>
      </c>
      <c r="V106" s="300">
        <f ca="1">Scorecards!AE105</f>
        <v>11</v>
      </c>
      <c r="W106" s="115">
        <f ca="1">Scorecards!AF105</f>
        <v>-150</v>
      </c>
      <c r="X106" s="105">
        <v>22</v>
      </c>
      <c r="Y106" s="106">
        <v>12</v>
      </c>
      <c r="Z106" s="22" t="str">
        <f ca="1">Scorecards!AN105</f>
        <v>5Dx</v>
      </c>
      <c r="AA106" s="300" t="str">
        <f ca="1">Scorecards!AO105</f>
        <v>E</v>
      </c>
      <c r="AB106" s="300" t="str">
        <f ca="1">Scorecards!AP105</f>
        <v>Cx</v>
      </c>
      <c r="AC106" s="300">
        <f ca="1">Scorecards!AQ105</f>
        <v>11</v>
      </c>
      <c r="AD106" s="115">
        <f ca="1">-Scorecards!AR105</f>
        <v>-750</v>
      </c>
      <c r="AE106" s="309"/>
      <c r="AF106" s="88"/>
      <c r="AG106" s="26"/>
      <c r="AH106" s="32"/>
      <c r="AI106" s="32"/>
      <c r="AJ106" s="29"/>
      <c r="AK106" s="32"/>
      <c r="AL106" s="32"/>
      <c r="AM106" s="32"/>
      <c r="AN106" s="32"/>
      <c r="AO106" s="32"/>
      <c r="AP106" s="31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</row>
    <row r="107" spans="1:78">
      <c r="A107" s="80"/>
      <c r="B107" s="82"/>
      <c r="C107" s="108"/>
      <c r="D107" s="163"/>
      <c r="E107" s="82"/>
      <c r="F107" s="82"/>
      <c r="G107" s="82"/>
      <c r="H107" s="108"/>
      <c r="I107" s="85"/>
      <c r="J107" s="82"/>
      <c r="K107" s="163"/>
      <c r="L107" s="82"/>
      <c r="M107" s="82"/>
      <c r="N107" s="82"/>
      <c r="O107" s="108"/>
      <c r="P107" s="94"/>
      <c r="Q107" s="30"/>
      <c r="R107" s="85"/>
      <c r="S107" s="163"/>
      <c r="T107" s="30"/>
      <c r="U107" s="30"/>
      <c r="V107" s="30"/>
      <c r="W107" s="108"/>
      <c r="X107" s="85"/>
      <c r="Y107" s="82"/>
      <c r="Z107" s="163"/>
      <c r="AA107" s="30"/>
      <c r="AB107" s="30"/>
      <c r="AC107" s="30"/>
      <c r="AD107" s="108"/>
      <c r="AE107" s="310"/>
      <c r="AF107" s="88"/>
      <c r="AH107" s="32"/>
      <c r="AI107" s="32"/>
      <c r="AK107" s="32"/>
      <c r="AL107" s="32"/>
      <c r="AM107" s="32"/>
      <c r="AN107" s="32"/>
      <c r="AO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</row>
    <row r="108" spans="1:78">
      <c r="A108" s="80">
        <v>23</v>
      </c>
      <c r="B108" s="81">
        <v>1</v>
      </c>
      <c r="C108" s="108">
        <v>15</v>
      </c>
      <c r="D108" s="21" t="str">
        <f ca="1">Scorecards!D28</f>
        <v>4S</v>
      </c>
      <c r="E108" s="299" t="str">
        <f ca="1">Scorecards!E28</f>
        <v>W</v>
      </c>
      <c r="F108" s="299">
        <f ca="1">Scorecards!F28</f>
        <v>0</v>
      </c>
      <c r="G108" s="299">
        <f ca="1">Scorecards!G28</f>
        <v>10</v>
      </c>
      <c r="H108" s="126">
        <f ca="1">Scorecards!H28</f>
        <v>-620</v>
      </c>
      <c r="I108" s="85">
        <v>16</v>
      </c>
      <c r="J108" s="84">
        <v>2</v>
      </c>
      <c r="K108" s="21" t="str">
        <f ca="1">Scorecards!P28</f>
        <v>4S</v>
      </c>
      <c r="L108" s="299" t="str">
        <f ca="1">Scorecards!Q28</f>
        <v>W</v>
      </c>
      <c r="M108" s="299">
        <f ca="1">Scorecards!R28</f>
        <v>0</v>
      </c>
      <c r="N108" s="299">
        <f ca="1">Scorecards!S28</f>
        <v>10</v>
      </c>
      <c r="O108" s="113">
        <f ca="1">-Scorecards!T28</f>
        <v>-620</v>
      </c>
      <c r="P108" s="87"/>
      <c r="Q108" s="128">
        <v>3</v>
      </c>
      <c r="R108" s="85">
        <v>13</v>
      </c>
      <c r="S108" s="21" t="str">
        <f ca="1">Scorecards!AB28</f>
        <v>5H</v>
      </c>
      <c r="T108" s="299" t="str">
        <f ca="1">Scorecards!AC28</f>
        <v>S</v>
      </c>
      <c r="U108" s="299" t="str">
        <f ca="1">Scorecards!AD28</f>
        <v>Sx</v>
      </c>
      <c r="V108" s="299">
        <f ca="1">Scorecards!AE28</f>
        <v>9</v>
      </c>
      <c r="W108" s="126">
        <f ca="1">Scorecards!AF28</f>
        <v>-200</v>
      </c>
      <c r="X108" s="85">
        <v>14</v>
      </c>
      <c r="Y108" s="86">
        <v>4</v>
      </c>
      <c r="Z108" s="21" t="str">
        <f ca="1">Scorecards!AN28</f>
        <v>4S</v>
      </c>
      <c r="AA108" s="299" t="str">
        <f ca="1">Scorecards!AO28</f>
        <v>W</v>
      </c>
      <c r="AB108" s="299">
        <f ca="1">Scorecards!AP28</f>
        <v>0</v>
      </c>
      <c r="AC108" s="299">
        <f ca="1">Scorecards!AQ28</f>
        <v>10</v>
      </c>
      <c r="AD108" s="126">
        <f ca="1">-Scorecards!AR28</f>
        <v>-620</v>
      </c>
      <c r="AE108" s="308"/>
      <c r="AF108" s="88"/>
      <c r="AG108" s="26">
        <v>23</v>
      </c>
      <c r="AH108" s="32">
        <f>H108+H109+H110+O108+O109+O110+W108+W109+W110+AD108+AD109+AD110</f>
        <v>-6630</v>
      </c>
      <c r="AI108" s="32">
        <f>AH108/12</f>
        <v>-552.5</v>
      </c>
      <c r="AJ108" s="29">
        <f>MAX(H110,O110,W110,AD110,AD109,W109,O109,H109,AD108,W108,O108,H108)</f>
        <v>-170</v>
      </c>
      <c r="AK108" s="89">
        <f>MIN(H108,O108,W108,AD108,AD109,AD110,W109,W110,O109,O110,H109,H110)</f>
        <v>-650</v>
      </c>
      <c r="AL108" s="32">
        <f>AH108-AJ108-AK108</f>
        <v>-5810</v>
      </c>
      <c r="AM108" s="32">
        <f>AL108/10</f>
        <v>-581</v>
      </c>
      <c r="AN108" s="32" t="e">
        <f ca="1">IF(AM108&gt;=0,MROUND(AM108,10),-MROUND(-AM108,10))</f>
        <v>#NAME?</v>
      </c>
      <c r="AO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</row>
    <row r="109" spans="1:78">
      <c r="A109" s="80">
        <v>23</v>
      </c>
      <c r="B109" s="91">
        <v>5</v>
      </c>
      <c r="C109" s="108">
        <v>19</v>
      </c>
      <c r="D109" s="21" t="str">
        <f ca="1">Scorecards!D67</f>
        <v>4S</v>
      </c>
      <c r="E109" s="299" t="str">
        <f ca="1">Scorecards!E67</f>
        <v>E</v>
      </c>
      <c r="F109" s="299">
        <f ca="1">Scorecards!F67</f>
        <v>0</v>
      </c>
      <c r="G109" s="299">
        <f ca="1">Scorecards!G67</f>
        <v>11</v>
      </c>
      <c r="H109" s="126">
        <f ca="1">Scorecards!H67</f>
        <v>-650</v>
      </c>
      <c r="I109" s="85">
        <v>20</v>
      </c>
      <c r="J109" s="92">
        <v>6</v>
      </c>
      <c r="K109" s="21" t="str">
        <f ca="1">Scorecards!P67</f>
        <v>4S</v>
      </c>
      <c r="L109" s="299" t="str">
        <f ca="1">Scorecards!Q67</f>
        <v>W</v>
      </c>
      <c r="M109" s="299" t="str">
        <f ca="1">Scorecards!R67</f>
        <v>D7</v>
      </c>
      <c r="N109" s="299">
        <f ca="1">Scorecards!S67</f>
        <v>10</v>
      </c>
      <c r="O109" s="113">
        <f ca="1">-Scorecards!T67</f>
        <v>-620</v>
      </c>
      <c r="P109" s="87"/>
      <c r="Q109" s="129">
        <v>7</v>
      </c>
      <c r="R109" s="85">
        <v>17</v>
      </c>
      <c r="S109" s="21" t="str">
        <f ca="1">Scorecards!AB67</f>
        <v>4S</v>
      </c>
      <c r="T109" s="299" t="str">
        <f ca="1">Scorecards!AC67</f>
        <v>W</v>
      </c>
      <c r="U109" s="299" t="str">
        <f ca="1">Scorecards!AD67</f>
        <v>C9</v>
      </c>
      <c r="V109" s="299">
        <f ca="1">Scorecards!AE67</f>
        <v>10</v>
      </c>
      <c r="W109" s="126">
        <f ca="1">Scorecards!AF67</f>
        <v>-620</v>
      </c>
      <c r="X109" s="85">
        <v>18</v>
      </c>
      <c r="Y109" s="93">
        <v>8</v>
      </c>
      <c r="Z109" s="21" t="str">
        <f ca="1">Scorecards!AN67</f>
        <v>4S</v>
      </c>
      <c r="AA109" s="299" t="str">
        <f ca="1">Scorecards!AO67</f>
        <v>W</v>
      </c>
      <c r="AB109" s="299" t="str">
        <f ca="1">Scorecards!AP67</f>
        <v>D7</v>
      </c>
      <c r="AC109" s="299">
        <f ca="1">Scorecards!AQ67</f>
        <v>11</v>
      </c>
      <c r="AD109" s="126">
        <f ca="1">-Scorecards!AR67</f>
        <v>-650</v>
      </c>
      <c r="AE109" s="308"/>
      <c r="AF109" s="88"/>
      <c r="AH109" s="32"/>
      <c r="AI109" s="32"/>
      <c r="AK109" s="32"/>
      <c r="AL109" s="32"/>
      <c r="AM109" s="32"/>
      <c r="AN109" s="32"/>
      <c r="AO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</row>
    <row r="110" spans="1:78" s="114" customFormat="1">
      <c r="A110" s="99">
        <v>23</v>
      </c>
      <c r="B110" s="100">
        <v>9</v>
      </c>
      <c r="C110" s="168">
        <v>23</v>
      </c>
      <c r="D110" s="22" t="str">
        <f ca="1">Scorecards!D106</f>
        <v>4S</v>
      </c>
      <c r="E110" s="300" t="str">
        <f ca="1">Scorecards!E106</f>
        <v>W</v>
      </c>
      <c r="F110" s="300">
        <f ca="1">Scorecards!F106</f>
        <v>0</v>
      </c>
      <c r="G110" s="300">
        <f ca="1">Scorecards!G106</f>
        <v>10</v>
      </c>
      <c r="H110" s="115">
        <f ca="1">Scorecards!H106</f>
        <v>-620</v>
      </c>
      <c r="I110" s="105">
        <v>24</v>
      </c>
      <c r="J110" s="102">
        <v>10</v>
      </c>
      <c r="K110" s="22" t="str">
        <f ca="1">Scorecards!P106</f>
        <v>4S</v>
      </c>
      <c r="L110" s="300" t="str">
        <f ca="1">Scorecards!Q106</f>
        <v>W</v>
      </c>
      <c r="M110" s="300">
        <f ca="1">Scorecards!R106</f>
        <v>0</v>
      </c>
      <c r="N110" s="300">
        <f ca="1">Scorecards!S106</f>
        <v>10</v>
      </c>
      <c r="O110" s="105">
        <f ca="1">-Scorecards!T106</f>
        <v>-620</v>
      </c>
      <c r="P110" s="103"/>
      <c r="Q110" s="104">
        <v>11</v>
      </c>
      <c r="R110" s="105">
        <v>21</v>
      </c>
      <c r="S110" s="22" t="str">
        <f ca="1">Scorecards!AB106</f>
        <v>4S</v>
      </c>
      <c r="T110" s="300" t="str">
        <f ca="1">Scorecards!AC106</f>
        <v>W</v>
      </c>
      <c r="U110" s="300">
        <f ca="1">Scorecards!AD106</f>
        <v>0</v>
      </c>
      <c r="V110" s="300">
        <f ca="1">Scorecards!AE106</f>
        <v>10</v>
      </c>
      <c r="W110" s="115">
        <f ca="1">Scorecards!AF106</f>
        <v>-620</v>
      </c>
      <c r="X110" s="105">
        <v>22</v>
      </c>
      <c r="Y110" s="106">
        <v>12</v>
      </c>
      <c r="Z110" s="22" t="str">
        <f ca="1">Scorecards!AN106</f>
        <v>3S</v>
      </c>
      <c r="AA110" s="300" t="str">
        <f ca="1">Scorecards!AO106</f>
        <v>W</v>
      </c>
      <c r="AB110" s="300" t="str">
        <f ca="1">Scorecards!AP106</f>
        <v>Dx</v>
      </c>
      <c r="AC110" s="300">
        <f ca="1">Scorecards!AQ106</f>
        <v>10</v>
      </c>
      <c r="AD110" s="115">
        <f ca="1">-Scorecards!AR106</f>
        <v>-170</v>
      </c>
      <c r="AE110" s="311"/>
      <c r="AF110" s="88"/>
      <c r="AG110" s="130"/>
      <c r="AH110" s="32"/>
      <c r="AI110" s="96"/>
      <c r="AJ110" s="29"/>
      <c r="AK110" s="96"/>
      <c r="AL110" s="32"/>
      <c r="AM110" s="32"/>
      <c r="AN110" s="32"/>
      <c r="AO110" s="32"/>
      <c r="AP110" s="31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</row>
    <row r="111" spans="1:78">
      <c r="A111" s="80"/>
      <c r="B111" s="82"/>
      <c r="C111" s="126"/>
      <c r="D111" s="163"/>
      <c r="E111" s="82"/>
      <c r="F111" s="82"/>
      <c r="G111" s="82"/>
      <c r="H111" s="108"/>
      <c r="I111" s="85"/>
      <c r="J111" s="82"/>
      <c r="K111" s="163"/>
      <c r="L111" s="82"/>
      <c r="M111" s="82"/>
      <c r="N111" s="82"/>
      <c r="O111" s="108"/>
      <c r="P111" s="94"/>
      <c r="Q111" s="30"/>
      <c r="R111" s="85"/>
      <c r="S111" s="163"/>
      <c r="T111" s="30"/>
      <c r="U111" s="30"/>
      <c r="V111" s="30"/>
      <c r="W111" s="108"/>
      <c r="X111" s="85"/>
      <c r="Y111" s="82"/>
      <c r="Z111" s="163"/>
      <c r="AA111" s="30"/>
      <c r="AB111" s="30"/>
      <c r="AC111" s="30"/>
      <c r="AD111" s="108"/>
      <c r="AE111" s="310"/>
      <c r="AF111" s="88"/>
      <c r="AH111" s="32"/>
      <c r="AI111" s="32"/>
      <c r="AK111" s="32"/>
      <c r="AL111" s="32"/>
      <c r="AM111" s="32"/>
      <c r="AN111" s="32"/>
      <c r="AO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</row>
    <row r="112" spans="1:78">
      <c r="A112" s="80">
        <v>24</v>
      </c>
      <c r="B112" s="34">
        <v>1</v>
      </c>
      <c r="C112" s="108">
        <v>15</v>
      </c>
      <c r="D112" s="21" t="str">
        <f ca="1">Scorecards!D29</f>
        <v>4H</v>
      </c>
      <c r="E112" s="299" t="str">
        <f ca="1">Scorecards!E29</f>
        <v>E</v>
      </c>
      <c r="F112" s="299">
        <f ca="1">Scorecards!F29</f>
        <v>0</v>
      </c>
      <c r="G112" s="299">
        <f ca="1">Scorecards!G29</f>
        <v>10</v>
      </c>
      <c r="H112" s="126">
        <f ca="1">Scorecards!H29</f>
        <v>-420</v>
      </c>
      <c r="I112" s="113">
        <v>16</v>
      </c>
      <c r="J112" s="131">
        <v>2</v>
      </c>
      <c r="K112" s="21" t="str">
        <f ca="1">Scorecards!P29</f>
        <v>1NT</v>
      </c>
      <c r="L112" s="299" t="str">
        <f ca="1">Scorecards!Q29</f>
        <v>E</v>
      </c>
      <c r="M112" s="299">
        <f ca="1">Scorecards!R29</f>
        <v>0</v>
      </c>
      <c r="N112" s="299">
        <f ca="1">Scorecards!S29</f>
        <v>10</v>
      </c>
      <c r="O112" s="113">
        <f ca="1">-Scorecards!T29</f>
        <v>-180</v>
      </c>
      <c r="P112" s="87"/>
      <c r="Q112" s="43">
        <v>3</v>
      </c>
      <c r="R112" s="113">
        <v>13</v>
      </c>
      <c r="S112" s="21" t="str">
        <f ca="1">Scorecards!AB29</f>
        <v>4H</v>
      </c>
      <c r="T112" s="299" t="str">
        <f ca="1">Scorecards!AC29</f>
        <v>E</v>
      </c>
      <c r="U112" s="299" t="str">
        <f ca="1">Scorecards!AD29</f>
        <v>Dx</v>
      </c>
      <c r="V112" s="299">
        <f ca="1">Scorecards!AE29</f>
        <v>10</v>
      </c>
      <c r="W112" s="126">
        <f ca="1">Scorecards!AF29</f>
        <v>-420</v>
      </c>
      <c r="X112" s="113">
        <v>14</v>
      </c>
      <c r="Y112" s="132">
        <v>4</v>
      </c>
      <c r="Z112" s="21" t="str">
        <f ca="1">Scorecards!AN29</f>
        <v>3H</v>
      </c>
      <c r="AA112" s="299" t="str">
        <f ca="1">Scorecards!AO29</f>
        <v>E</v>
      </c>
      <c r="AB112" s="299">
        <f ca="1">Scorecards!AP29</f>
        <v>0</v>
      </c>
      <c r="AC112" s="299">
        <f ca="1">Scorecards!AQ29</f>
        <v>11</v>
      </c>
      <c r="AD112" s="126">
        <f ca="1">-Scorecards!AR29</f>
        <v>-200</v>
      </c>
      <c r="AE112" s="308"/>
      <c r="AF112" s="88"/>
      <c r="AG112" s="26">
        <v>24</v>
      </c>
      <c r="AH112" s="32">
        <f>H112+H113+H114+O112+O113+O114+W112+W113+W114+AD112+AD113+AD114</f>
        <v>-3430</v>
      </c>
      <c r="AI112" s="32">
        <f>AH112/12</f>
        <v>-285.83333333333331</v>
      </c>
      <c r="AJ112" s="29">
        <f>MAX(H114,O114,W114,AD114,AD113,W113,O113,H113,AD112,W112,O112,H112)</f>
        <v>-170</v>
      </c>
      <c r="AK112" s="89">
        <f>MIN(H112,O112,W112,AD112,AD113,AD114,W113,W114,O113,O114,H113,H114)</f>
        <v>-450</v>
      </c>
      <c r="AL112" s="32">
        <f>AH112-AJ112-AK112</f>
        <v>-2810</v>
      </c>
      <c r="AM112" s="32">
        <f>AL112/10</f>
        <v>-281</v>
      </c>
      <c r="AN112" s="32" t="e">
        <f ca="1">IF(AM112&gt;=0,MROUND(AM112,10),-MROUND(-AM112,10))</f>
        <v>#NAME?</v>
      </c>
      <c r="AO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</row>
    <row r="113" spans="1:78">
      <c r="A113" s="80">
        <v>24</v>
      </c>
      <c r="B113" s="91">
        <v>5</v>
      </c>
      <c r="C113" s="108">
        <v>19</v>
      </c>
      <c r="D113" s="21" t="str">
        <f ca="1">Scorecards!D68</f>
        <v>4H</v>
      </c>
      <c r="E113" s="299" t="str">
        <f ca="1">Scorecards!E68</f>
        <v>E</v>
      </c>
      <c r="F113" s="299">
        <f ca="1">Scorecards!F68</f>
        <v>0</v>
      </c>
      <c r="G113" s="299">
        <f ca="1">Scorecards!G68</f>
        <v>10</v>
      </c>
      <c r="H113" s="126">
        <f ca="1">Scorecards!H68</f>
        <v>-420</v>
      </c>
      <c r="I113" s="85">
        <v>20</v>
      </c>
      <c r="J113" s="92">
        <v>6</v>
      </c>
      <c r="K113" s="21" t="str">
        <f ca="1">Scorecards!P68</f>
        <v>3H</v>
      </c>
      <c r="L113" s="299" t="str">
        <f ca="1">Scorecards!Q68</f>
        <v>E</v>
      </c>
      <c r="M113" s="299" t="str">
        <f ca="1">Scorecards!R68</f>
        <v>D3</v>
      </c>
      <c r="N113" s="299">
        <f ca="1">Scorecards!S68</f>
        <v>11</v>
      </c>
      <c r="O113" s="113">
        <f ca="1">-Scorecards!T68</f>
        <v>-200</v>
      </c>
      <c r="P113" s="94"/>
      <c r="Q113" s="129">
        <v>7</v>
      </c>
      <c r="R113" s="85">
        <v>17</v>
      </c>
      <c r="S113" s="21" t="str">
        <f ca="1">Scorecards!AB68</f>
        <v>4H</v>
      </c>
      <c r="T113" s="299" t="str">
        <f ca="1">Scorecards!AC68</f>
        <v>E</v>
      </c>
      <c r="U113" s="299" t="str">
        <f ca="1">Scorecards!AD68</f>
        <v>D3</v>
      </c>
      <c r="V113" s="299">
        <f ca="1">Scorecards!AE68</f>
        <v>11</v>
      </c>
      <c r="W113" s="126">
        <f ca="1">Scorecards!AF68</f>
        <v>-450</v>
      </c>
      <c r="X113" s="85">
        <v>18</v>
      </c>
      <c r="Y113" s="93">
        <v>8</v>
      </c>
      <c r="Z113" s="21" t="str">
        <f ca="1">Scorecards!AN68</f>
        <v>1NT</v>
      </c>
      <c r="AA113" s="299" t="str">
        <f ca="1">Scorecards!AO68</f>
        <v>E</v>
      </c>
      <c r="AB113" s="299" t="str">
        <f ca="1">Scorecards!AP68</f>
        <v>D3</v>
      </c>
      <c r="AC113" s="299">
        <f ca="1">Scorecards!AQ68</f>
        <v>10</v>
      </c>
      <c r="AD113" s="126">
        <f ca="1">-Scorecards!AR68</f>
        <v>-180</v>
      </c>
      <c r="AE113" s="310"/>
      <c r="AF113" s="88"/>
      <c r="AH113" s="32"/>
      <c r="AI113" s="32"/>
      <c r="AK113" s="32"/>
      <c r="AL113" s="32"/>
      <c r="AM113" s="32"/>
      <c r="AN113" s="32"/>
      <c r="AO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</row>
    <row r="114" spans="1:78" s="124" customFormat="1" ht="15.75" thickBot="1">
      <c r="A114" s="116">
        <v>24</v>
      </c>
      <c r="B114" s="117">
        <v>9</v>
      </c>
      <c r="C114" s="303">
        <v>23</v>
      </c>
      <c r="D114" s="301" t="str">
        <f ca="1">Scorecards!D107</f>
        <v>2H</v>
      </c>
      <c r="E114" s="302" t="str">
        <f ca="1">Scorecards!E107</f>
        <v>E</v>
      </c>
      <c r="F114" s="302">
        <f ca="1">Scorecards!F107</f>
        <v>0</v>
      </c>
      <c r="G114" s="302">
        <f ca="1">Scorecards!G107</f>
        <v>10</v>
      </c>
      <c r="H114" s="303">
        <f ca="1">Scorecards!H107</f>
        <v>-170</v>
      </c>
      <c r="I114" s="122">
        <v>24</v>
      </c>
      <c r="J114" s="120">
        <v>10</v>
      </c>
      <c r="K114" s="301" t="str">
        <f ca="1">Scorecards!P107</f>
        <v>4H</v>
      </c>
      <c r="L114" s="302" t="str">
        <f ca="1">Scorecards!Q107</f>
        <v>W</v>
      </c>
      <c r="M114" s="302">
        <f ca="1">Scorecards!R107</f>
        <v>0</v>
      </c>
      <c r="N114" s="302">
        <f ca="1">Scorecards!S107</f>
        <v>11</v>
      </c>
      <c r="O114" s="122">
        <f ca="1">-Scorecards!T107</f>
        <v>-450</v>
      </c>
      <c r="P114" s="123"/>
      <c r="Q114" s="127">
        <v>11</v>
      </c>
      <c r="R114" s="122">
        <v>21</v>
      </c>
      <c r="S114" s="301" t="str">
        <f ca="1">Scorecards!AB107</f>
        <v>3H</v>
      </c>
      <c r="T114" s="302" t="str">
        <f ca="1">Scorecards!AC107</f>
        <v>E</v>
      </c>
      <c r="U114" s="302">
        <f ca="1">Scorecards!AD107</f>
        <v>0</v>
      </c>
      <c r="V114" s="302">
        <f ca="1">Scorecards!AE107</f>
        <v>10</v>
      </c>
      <c r="W114" s="303">
        <f ca="1">Scorecards!AF107</f>
        <v>-170</v>
      </c>
      <c r="X114" s="122">
        <v>21</v>
      </c>
      <c r="Y114" s="67">
        <v>12</v>
      </c>
      <c r="Z114" s="301" t="str">
        <f ca="1">Scorecards!AN107</f>
        <v>2H</v>
      </c>
      <c r="AA114" s="302" t="str">
        <f ca="1">Scorecards!AO107</f>
        <v>E</v>
      </c>
      <c r="AB114" s="302">
        <f ca="1">Scorecards!AP107</f>
        <v>0</v>
      </c>
      <c r="AC114" s="302">
        <f ca="1">Scorecards!AQ107</f>
        <v>10</v>
      </c>
      <c r="AD114" s="303">
        <f ca="1">-Scorecards!AR107</f>
        <v>-170</v>
      </c>
      <c r="AE114" s="316"/>
      <c r="AF114" s="88"/>
      <c r="AG114" s="26"/>
      <c r="AH114" s="32"/>
      <c r="AI114" s="32"/>
      <c r="AJ114" s="29"/>
      <c r="AK114" s="32"/>
      <c r="AL114" s="32"/>
      <c r="AM114" s="32"/>
      <c r="AN114" s="32"/>
      <c r="AO114" s="32"/>
      <c r="AP114" s="31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</row>
    <row r="115" spans="1:78">
      <c r="A115" s="80"/>
      <c r="B115" s="30"/>
      <c r="C115" s="108"/>
      <c r="D115" s="163"/>
      <c r="E115" s="30"/>
      <c r="F115" s="30"/>
      <c r="G115" s="30"/>
      <c r="H115" s="108"/>
      <c r="I115" s="30"/>
      <c r="J115" s="30"/>
      <c r="K115" s="163"/>
      <c r="L115" s="30"/>
      <c r="M115" s="30"/>
      <c r="N115" s="30"/>
      <c r="O115" s="108"/>
      <c r="P115" s="94"/>
      <c r="Q115" s="30"/>
      <c r="R115" s="30"/>
      <c r="S115" s="163"/>
      <c r="T115" s="30"/>
      <c r="U115" s="30"/>
      <c r="V115" s="30"/>
      <c r="W115" s="108"/>
      <c r="X115" s="30"/>
      <c r="Y115" s="30"/>
      <c r="Z115" s="163"/>
      <c r="AA115" s="30"/>
      <c r="AB115" s="30"/>
      <c r="AC115" s="30"/>
      <c r="AD115" s="108"/>
      <c r="AE115" s="310"/>
      <c r="AF115" s="88"/>
      <c r="AH115" s="32"/>
      <c r="AI115" s="32"/>
      <c r="AK115" s="32"/>
      <c r="AL115" s="32"/>
      <c r="AM115" s="32"/>
      <c r="AN115" s="32"/>
      <c r="AO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</row>
    <row r="116" spans="1:78">
      <c r="A116" s="80">
        <v>25</v>
      </c>
      <c r="B116" s="304">
        <v>1</v>
      </c>
      <c r="C116" s="85">
        <v>16</v>
      </c>
      <c r="D116" s="21" t="str">
        <f ca="1">Scorecards!D30</f>
        <v>3NT</v>
      </c>
      <c r="E116" s="299" t="str">
        <f ca="1">Scorecards!E30</f>
        <v>S</v>
      </c>
      <c r="F116" s="299">
        <f ca="1">Scorecards!F30</f>
        <v>0</v>
      </c>
      <c r="G116" s="299">
        <f ca="1">Scorecards!G30</f>
        <v>9</v>
      </c>
      <c r="H116" s="126">
        <f ca="1">Scorecards!H30</f>
        <v>400</v>
      </c>
      <c r="I116" s="85">
        <v>15</v>
      </c>
      <c r="J116" s="84">
        <v>2</v>
      </c>
      <c r="K116" s="21" t="str">
        <f ca="1">Scorecards!P30</f>
        <v>3NT</v>
      </c>
      <c r="L116" s="299" t="str">
        <f ca="1">Scorecards!Q30</f>
        <v>S</v>
      </c>
      <c r="M116" s="299">
        <f ca="1">Scorecards!R30</f>
        <v>0</v>
      </c>
      <c r="N116" s="299">
        <f ca="1">Scorecards!S30</f>
        <v>6</v>
      </c>
      <c r="O116" s="113">
        <f ca="1">-Scorecards!T30</f>
        <v>-150</v>
      </c>
      <c r="P116" s="87"/>
      <c r="Q116" s="128">
        <v>3</v>
      </c>
      <c r="R116" s="113">
        <v>14</v>
      </c>
      <c r="S116" s="21" t="str">
        <f ca="1">Scorecards!AB30</f>
        <v>3NT</v>
      </c>
      <c r="T116" s="299" t="str">
        <f ca="1">Scorecards!AC30</f>
        <v>S</v>
      </c>
      <c r="U116" s="299" t="str">
        <f ca="1">Scorecards!AD30</f>
        <v>D3</v>
      </c>
      <c r="V116" s="299">
        <f ca="1">Scorecards!AE30</f>
        <v>10</v>
      </c>
      <c r="W116" s="126">
        <f ca="1">Scorecards!AF30</f>
        <v>430</v>
      </c>
      <c r="X116" s="85">
        <v>13</v>
      </c>
      <c r="Y116" s="86">
        <v>4</v>
      </c>
      <c r="Z116" s="21" t="str">
        <f ca="1">Scorecards!AN30</f>
        <v>3NT</v>
      </c>
      <c r="AA116" s="299" t="str">
        <f ca="1">Scorecards!AO30</f>
        <v>S</v>
      </c>
      <c r="AB116" s="299">
        <f ca="1">Scorecards!AP30</f>
        <v>0</v>
      </c>
      <c r="AC116" s="299">
        <f ca="1">Scorecards!AQ30</f>
        <v>9</v>
      </c>
      <c r="AD116" s="126">
        <f ca="1">-Scorecards!AR30</f>
        <v>400</v>
      </c>
      <c r="AE116" s="310"/>
      <c r="AF116" s="88"/>
      <c r="AG116" s="26">
        <v>25</v>
      </c>
      <c r="AH116" s="32">
        <f>H116+H117+H118+O116+O117+O118+W116+W117+W118+AD116+AD117+AD118</f>
        <v>1060</v>
      </c>
      <c r="AI116" s="32">
        <f>AH116/12</f>
        <v>88.333333333333329</v>
      </c>
      <c r="AJ116" s="29">
        <f>MAX(H118,O118,W118,AD118,AD117,W117,O117,H117,AD116,W116,O116,H116)</f>
        <v>430</v>
      </c>
      <c r="AK116" s="89">
        <f>MIN(H116,O116,W116,AD116,AD117,AD118,W117,W118,O117,O118,H117,H118)</f>
        <v>-150</v>
      </c>
      <c r="AL116" s="32">
        <f>AH116-AJ116-AK116</f>
        <v>780</v>
      </c>
      <c r="AM116" s="32">
        <f>AL116/10</f>
        <v>78</v>
      </c>
      <c r="AN116" s="32" t="e">
        <f ca="1">IF(AM116&gt;=0,MROUND(AM116,10),-MROUND(-AM116,10))</f>
        <v>#NAME?</v>
      </c>
      <c r="AO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</row>
    <row r="117" spans="1:78">
      <c r="A117" s="80">
        <v>25</v>
      </c>
      <c r="B117" s="305">
        <v>5</v>
      </c>
      <c r="C117" s="85">
        <v>20</v>
      </c>
      <c r="D117" s="21" t="str">
        <f ca="1">Scorecards!D69</f>
        <v>3NT</v>
      </c>
      <c r="E117" s="299" t="str">
        <f ca="1">Scorecards!E69</f>
        <v>S</v>
      </c>
      <c r="F117" s="299">
        <f ca="1">Scorecards!F69</f>
        <v>0</v>
      </c>
      <c r="G117" s="299">
        <f ca="1">Scorecards!G69</f>
        <v>10</v>
      </c>
      <c r="H117" s="126">
        <f ca="1">Scorecards!H69</f>
        <v>430</v>
      </c>
      <c r="I117" s="85">
        <v>19</v>
      </c>
      <c r="J117" s="92">
        <v>6</v>
      </c>
      <c r="K117" s="21" t="str">
        <f ca="1">Scorecards!P69</f>
        <v>3NT</v>
      </c>
      <c r="L117" s="299" t="str">
        <f ca="1">Scorecards!Q69</f>
        <v>S</v>
      </c>
      <c r="M117" s="299" t="str">
        <f ca="1">Scorecards!R69</f>
        <v>D6</v>
      </c>
      <c r="N117" s="299">
        <f ca="1">Scorecards!S69</f>
        <v>8</v>
      </c>
      <c r="O117" s="113">
        <f ca="1">-Scorecards!T69</f>
        <v>-50</v>
      </c>
      <c r="P117" s="87"/>
      <c r="Q117" s="129">
        <v>7</v>
      </c>
      <c r="R117" s="113">
        <v>18</v>
      </c>
      <c r="S117" s="21" t="str">
        <f ca="1">Scorecards!AB69</f>
        <v>3NT</v>
      </c>
      <c r="T117" s="299" t="str">
        <f ca="1">Scorecards!AC69</f>
        <v>S</v>
      </c>
      <c r="U117" s="299" t="str">
        <f ca="1">Scorecards!AD69</f>
        <v>D6</v>
      </c>
      <c r="V117" s="299">
        <f ca="1">Scorecards!AE69</f>
        <v>8</v>
      </c>
      <c r="W117" s="126">
        <f ca="1">Scorecards!AF69</f>
        <v>-50</v>
      </c>
      <c r="X117" s="85">
        <v>17</v>
      </c>
      <c r="Y117" s="93">
        <v>8</v>
      </c>
      <c r="Z117" s="21" t="str">
        <f ca="1">Scorecards!AN69</f>
        <v>3NT</v>
      </c>
      <c r="AA117" s="299" t="str">
        <f ca="1">Scorecards!AO69</f>
        <v>S</v>
      </c>
      <c r="AB117" s="299" t="str">
        <f ca="1">Scorecards!AP69</f>
        <v>DJ</v>
      </c>
      <c r="AC117" s="299">
        <f ca="1">Scorecards!AQ69</f>
        <v>8</v>
      </c>
      <c r="AD117" s="126">
        <f ca="1">-Scorecards!AR69</f>
        <v>-50</v>
      </c>
      <c r="AE117" s="310"/>
      <c r="AF117" s="88"/>
      <c r="AH117" s="32"/>
      <c r="AI117" s="32"/>
      <c r="AK117" s="32"/>
      <c r="AL117" s="32"/>
      <c r="AM117" s="32"/>
      <c r="AN117" s="32"/>
      <c r="AO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</row>
    <row r="118" spans="1:78" s="114" customFormat="1">
      <c r="A118" s="99">
        <v>25</v>
      </c>
      <c r="B118" s="306">
        <v>9</v>
      </c>
      <c r="C118" s="105">
        <v>24</v>
      </c>
      <c r="D118" s="22" t="str">
        <f ca="1">Scorecards!D108</f>
        <v>3NT</v>
      </c>
      <c r="E118" s="300" t="str">
        <f ca="1">Scorecards!E108</f>
        <v>S</v>
      </c>
      <c r="F118" s="300">
        <f ca="1">Scorecards!F108</f>
        <v>0</v>
      </c>
      <c r="G118" s="300">
        <f ca="1">Scorecards!G108</f>
        <v>8</v>
      </c>
      <c r="H118" s="115">
        <f ca="1">Scorecards!H108</f>
        <v>-50</v>
      </c>
      <c r="I118" s="105">
        <v>23</v>
      </c>
      <c r="J118" s="102">
        <v>10</v>
      </c>
      <c r="K118" s="22" t="str">
        <f ca="1">Scorecards!P108</f>
        <v>3NT</v>
      </c>
      <c r="L118" s="300" t="str">
        <f ca="1">Scorecards!Q108</f>
        <v>S</v>
      </c>
      <c r="M118" s="300">
        <f ca="1">Scorecards!R108</f>
        <v>0</v>
      </c>
      <c r="N118" s="300">
        <f ca="1">Scorecards!S108</f>
        <v>7</v>
      </c>
      <c r="O118" s="105">
        <f ca="1">-Scorecards!T108</f>
        <v>-100</v>
      </c>
      <c r="P118" s="107"/>
      <c r="Q118" s="104">
        <v>11</v>
      </c>
      <c r="R118" s="105">
        <v>22</v>
      </c>
      <c r="S118" s="22" t="str">
        <f ca="1">Scorecards!AB108</f>
        <v>3NT</v>
      </c>
      <c r="T118" s="300" t="str">
        <f ca="1">Scorecards!AC108</f>
        <v>S</v>
      </c>
      <c r="U118" s="300">
        <f ca="1">Scorecards!AD108</f>
        <v>0</v>
      </c>
      <c r="V118" s="300">
        <f ca="1">Scorecards!AE108</f>
        <v>7</v>
      </c>
      <c r="W118" s="115">
        <f ca="1">Scorecards!AF108</f>
        <v>-100</v>
      </c>
      <c r="X118" s="105">
        <v>21</v>
      </c>
      <c r="Y118" s="106">
        <v>12</v>
      </c>
      <c r="Z118" s="22" t="str">
        <f ca="1">Scorecards!AN108</f>
        <v>3NT</v>
      </c>
      <c r="AA118" s="300" t="str">
        <f ca="1">Scorecards!AO108</f>
        <v>S</v>
      </c>
      <c r="AB118" s="300" t="str">
        <f ca="1">Scorecards!AP108</f>
        <v>D5</v>
      </c>
      <c r="AC118" s="300">
        <f ca="1">Scorecards!AQ108</f>
        <v>8</v>
      </c>
      <c r="AD118" s="115">
        <f ca="1">-Scorecards!AR108</f>
        <v>-50</v>
      </c>
      <c r="AE118" s="311"/>
      <c r="AF118" s="88"/>
      <c r="AG118" s="26"/>
      <c r="AH118" s="32"/>
      <c r="AI118" s="32"/>
      <c r="AJ118" s="29"/>
      <c r="AK118" s="32"/>
      <c r="AL118" s="32"/>
      <c r="AM118" s="32"/>
      <c r="AN118" s="32"/>
      <c r="AO118" s="32"/>
      <c r="AP118" s="31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</row>
    <row r="119" spans="1:78">
      <c r="A119" s="80"/>
      <c r="B119" s="85"/>
      <c r="C119" s="126"/>
      <c r="D119" s="312"/>
      <c r="E119" s="82"/>
      <c r="F119" s="82"/>
      <c r="G119" s="82"/>
      <c r="H119" s="108"/>
      <c r="I119" s="85"/>
      <c r="J119" s="85"/>
      <c r="K119" s="312"/>
      <c r="L119" s="82"/>
      <c r="M119" s="82"/>
      <c r="N119" s="82"/>
      <c r="O119" s="108"/>
      <c r="P119" s="94"/>
      <c r="Q119" s="82"/>
      <c r="R119" s="30"/>
      <c r="S119" s="312"/>
      <c r="T119" s="30"/>
      <c r="U119" s="30"/>
      <c r="V119" s="30"/>
      <c r="W119" s="108"/>
      <c r="X119" s="82"/>
      <c r="Y119" s="82"/>
      <c r="Z119" s="312"/>
      <c r="AA119" s="30"/>
      <c r="AB119" s="30"/>
      <c r="AC119" s="30"/>
      <c r="AD119" s="108"/>
      <c r="AE119" s="310"/>
      <c r="AF119" s="88"/>
      <c r="AH119" s="32"/>
      <c r="AI119" s="32"/>
      <c r="AK119" s="32"/>
      <c r="AL119" s="32"/>
      <c r="AM119" s="32"/>
      <c r="AN119" s="32"/>
      <c r="AO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</row>
    <row r="120" spans="1:78">
      <c r="A120" s="80">
        <v>26</v>
      </c>
      <c r="B120" s="304">
        <v>1</v>
      </c>
      <c r="C120" s="85">
        <v>16</v>
      </c>
      <c r="D120" s="21" t="str">
        <f ca="1">Scorecards!D31</f>
        <v>3C</v>
      </c>
      <c r="E120" s="299" t="str">
        <f ca="1">Scorecards!E31</f>
        <v>N</v>
      </c>
      <c r="F120" s="299">
        <f ca="1">Scorecards!F31</f>
        <v>0</v>
      </c>
      <c r="G120" s="299">
        <f ca="1">Scorecards!G31</f>
        <v>10</v>
      </c>
      <c r="H120" s="126">
        <f ca="1">Scorecards!H31</f>
        <v>130</v>
      </c>
      <c r="I120" s="85">
        <v>15</v>
      </c>
      <c r="J120" s="84">
        <v>2</v>
      </c>
      <c r="K120" s="21" t="str">
        <f ca="1">Scorecards!P31</f>
        <v>3C</v>
      </c>
      <c r="L120" s="299" t="str">
        <f ca="1">Scorecards!Q31</f>
        <v>N</v>
      </c>
      <c r="M120" s="299">
        <f ca="1">Scorecards!R31</f>
        <v>0</v>
      </c>
      <c r="N120" s="299">
        <f ca="1">Scorecards!S31</f>
        <v>10</v>
      </c>
      <c r="O120" s="113">
        <f ca="1">-Scorecards!T31</f>
        <v>130</v>
      </c>
      <c r="P120" s="87"/>
      <c r="Q120" s="128">
        <v>3</v>
      </c>
      <c r="R120" s="113">
        <v>14</v>
      </c>
      <c r="S120" s="21" t="str">
        <f ca="1">Scorecards!AB31</f>
        <v>2C</v>
      </c>
      <c r="T120" s="299" t="str">
        <f ca="1">Scorecards!AC31</f>
        <v>E</v>
      </c>
      <c r="U120" s="299" t="str">
        <f ca="1">Scorecards!AD31</f>
        <v>Cx</v>
      </c>
      <c r="V120" s="299">
        <f ca="1">Scorecards!AE31</f>
        <v>9</v>
      </c>
      <c r="W120" s="126">
        <f ca="1">Scorecards!AF31</f>
        <v>-110</v>
      </c>
      <c r="X120" s="85">
        <v>13</v>
      </c>
      <c r="Y120" s="86">
        <v>4</v>
      </c>
      <c r="Z120" s="21" t="str">
        <f ca="1">Scorecards!AN31</f>
        <v>2S</v>
      </c>
      <c r="AA120" s="299" t="str">
        <f ca="1">Scorecards!AO31</f>
        <v>E</v>
      </c>
      <c r="AB120" s="299">
        <f ca="1">Scorecards!AP31</f>
        <v>0</v>
      </c>
      <c r="AC120" s="299">
        <f ca="1">Scorecards!AQ31</f>
        <v>8</v>
      </c>
      <c r="AD120" s="126">
        <f ca="1">-Scorecards!AR31</f>
        <v>-110</v>
      </c>
      <c r="AE120" s="310"/>
      <c r="AF120" s="88"/>
      <c r="AG120" s="26">
        <v>26</v>
      </c>
      <c r="AH120" s="32">
        <f>H120+H121+H122+O120+O121+O122+W120+W121+W122+AD120+AD121+AD122</f>
        <v>-50</v>
      </c>
      <c r="AI120" s="32">
        <f>AH120/12</f>
        <v>-4.166666666666667</v>
      </c>
      <c r="AJ120" s="29">
        <f>MAX(H122,O122,W122,AD122,AD121,W121,O121,H121,AD120,W120,O120,H120)</f>
        <v>130</v>
      </c>
      <c r="AK120" s="89">
        <f>MIN(H120,O120,W120,AD120,AD121,AD122,W121,W122,O121,O122,H121,H122)</f>
        <v>-140</v>
      </c>
      <c r="AL120" s="32">
        <f>AH120-AJ120-AK120</f>
        <v>-40</v>
      </c>
      <c r="AM120" s="32">
        <f>AL120/10</f>
        <v>-4</v>
      </c>
      <c r="AN120" s="32" t="e">
        <f ca="1">IF(AM120&gt;=0,MROUND(AM120,10),-MROUND(-AM120,10))</f>
        <v>#NAME?</v>
      </c>
      <c r="AO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</row>
    <row r="121" spans="1:78">
      <c r="A121" s="80">
        <v>26</v>
      </c>
      <c r="B121" s="305">
        <v>5</v>
      </c>
      <c r="C121" s="85">
        <v>20</v>
      </c>
      <c r="D121" s="21" t="str">
        <f ca="1">Scorecards!D70</f>
        <v>4S</v>
      </c>
      <c r="E121" s="299" t="str">
        <f ca="1">Scorecards!E70</f>
        <v>E</v>
      </c>
      <c r="F121" s="299">
        <f ca="1">Scorecards!F70</f>
        <v>0</v>
      </c>
      <c r="G121" s="299">
        <f ca="1">Scorecards!G70</f>
        <v>9</v>
      </c>
      <c r="H121" s="126">
        <f ca="1">Scorecards!H70</f>
        <v>100</v>
      </c>
      <c r="I121" s="85">
        <v>19</v>
      </c>
      <c r="J121" s="92">
        <v>6</v>
      </c>
      <c r="K121" s="21" t="str">
        <f ca="1">Scorecards!P70</f>
        <v>3D</v>
      </c>
      <c r="L121" s="299" t="str">
        <f ca="1">Scorecards!Q70</f>
        <v>S</v>
      </c>
      <c r="M121" s="299" t="str">
        <f ca="1">Scorecards!R70</f>
        <v>S5</v>
      </c>
      <c r="N121" s="299">
        <f ca="1">Scorecards!S70</f>
        <v>9</v>
      </c>
      <c r="O121" s="113">
        <f ca="1">-Scorecards!T70</f>
        <v>110</v>
      </c>
      <c r="P121" s="87"/>
      <c r="Q121" s="129">
        <v>7</v>
      </c>
      <c r="R121" s="113">
        <v>18</v>
      </c>
      <c r="S121" s="21" t="str">
        <f ca="1">Scorecards!AB70</f>
        <v>3C</v>
      </c>
      <c r="T121" s="299" t="str">
        <f ca="1">Scorecards!AC70</f>
        <v>N</v>
      </c>
      <c r="U121" s="299" t="str">
        <f ca="1">Scorecards!AD70</f>
        <v>C4</v>
      </c>
      <c r="V121" s="299">
        <f ca="1">Scorecards!AE70</f>
        <v>10</v>
      </c>
      <c r="W121" s="126">
        <f ca="1">Scorecards!AF70</f>
        <v>130</v>
      </c>
      <c r="X121" s="85">
        <v>17</v>
      </c>
      <c r="Y121" s="93">
        <v>8</v>
      </c>
      <c r="Z121" s="21" t="str">
        <f ca="1">Scorecards!AN70</f>
        <v>3S</v>
      </c>
      <c r="AA121" s="299" t="str">
        <f ca="1">Scorecards!AO70</f>
        <v>E</v>
      </c>
      <c r="AB121" s="299" t="str">
        <f ca="1">Scorecards!AP70</f>
        <v>C6</v>
      </c>
      <c r="AC121" s="299">
        <f ca="1">Scorecards!AQ70</f>
        <v>9</v>
      </c>
      <c r="AD121" s="126">
        <f ca="1">-Scorecards!AR70</f>
        <v>-140</v>
      </c>
      <c r="AE121" s="308"/>
      <c r="AF121" s="88"/>
      <c r="AH121" s="32"/>
      <c r="AI121" s="32"/>
      <c r="AK121" s="32"/>
      <c r="AL121" s="32"/>
      <c r="AM121" s="32"/>
      <c r="AN121" s="32"/>
      <c r="AO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</row>
    <row r="122" spans="1:78" s="114" customFormat="1">
      <c r="A122" s="99">
        <v>26</v>
      </c>
      <c r="B122" s="306">
        <v>9</v>
      </c>
      <c r="C122" s="105">
        <v>24</v>
      </c>
      <c r="D122" s="22" t="str">
        <f ca="1">Scorecards!D109</f>
        <v>3S</v>
      </c>
      <c r="E122" s="300" t="str">
        <f ca="1">Scorecards!E109</f>
        <v>E</v>
      </c>
      <c r="F122" s="300">
        <f ca="1">Scorecards!F109</f>
        <v>0</v>
      </c>
      <c r="G122" s="300">
        <f ca="1">Scorecards!G109</f>
        <v>9</v>
      </c>
      <c r="H122" s="115">
        <f ca="1">Scorecards!H109</f>
        <v>-140</v>
      </c>
      <c r="I122" s="105">
        <v>23</v>
      </c>
      <c r="J122" s="102">
        <v>10</v>
      </c>
      <c r="K122" s="22" t="str">
        <f ca="1">Scorecards!P109</f>
        <v>2S</v>
      </c>
      <c r="L122" s="300" t="str">
        <f ca="1">Scorecards!Q109</f>
        <v>E</v>
      </c>
      <c r="M122" s="300">
        <f ca="1">Scorecards!R109</f>
        <v>0</v>
      </c>
      <c r="N122" s="300">
        <f ca="1">Scorecards!S109</f>
        <v>8</v>
      </c>
      <c r="O122" s="105">
        <f ca="1">-Scorecards!T109</f>
        <v>-110</v>
      </c>
      <c r="P122" s="107"/>
      <c r="Q122" s="104">
        <v>11</v>
      </c>
      <c r="R122" s="105">
        <v>22</v>
      </c>
      <c r="S122" s="22" t="str">
        <f ca="1">Scorecards!AB109</f>
        <v>3S</v>
      </c>
      <c r="T122" s="300" t="str">
        <f ca="1">Scorecards!AC109</f>
        <v>E</v>
      </c>
      <c r="U122" s="300">
        <f ca="1">Scorecards!AD109</f>
        <v>0</v>
      </c>
      <c r="V122" s="300">
        <f ca="1">Scorecards!AE109</f>
        <v>8</v>
      </c>
      <c r="W122" s="115">
        <f ca="1">Scorecards!AF109</f>
        <v>100</v>
      </c>
      <c r="X122" s="105">
        <v>21</v>
      </c>
      <c r="Y122" s="106">
        <v>12</v>
      </c>
      <c r="Z122" s="22" t="str">
        <f ca="1">Scorecards!AN109</f>
        <v>2S</v>
      </c>
      <c r="AA122" s="300" t="str">
        <f ca="1">Scorecards!AO109</f>
        <v>E</v>
      </c>
      <c r="AB122" s="300" t="str">
        <f ca="1">Scorecards!AP109</f>
        <v>D6</v>
      </c>
      <c r="AC122" s="300">
        <f ca="1">Scorecards!AQ109</f>
        <v>9</v>
      </c>
      <c r="AD122" s="115">
        <f ca="1">-Scorecards!AR109</f>
        <v>-140</v>
      </c>
      <c r="AE122" s="311"/>
      <c r="AF122" s="88"/>
      <c r="AG122" s="26"/>
      <c r="AH122" s="32"/>
      <c r="AI122" s="32"/>
      <c r="AJ122" s="29"/>
      <c r="AK122" s="32"/>
      <c r="AL122" s="32"/>
      <c r="AM122" s="32"/>
      <c r="AN122" s="32"/>
      <c r="AO122" s="32"/>
      <c r="AP122" s="31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</row>
    <row r="123" spans="1:78">
      <c r="A123" s="80"/>
      <c r="B123" s="85"/>
      <c r="C123" s="126"/>
      <c r="D123" s="163"/>
      <c r="E123" s="82"/>
      <c r="F123" s="82"/>
      <c r="G123" s="82"/>
      <c r="H123" s="108"/>
      <c r="I123" s="85"/>
      <c r="J123" s="85"/>
      <c r="K123" s="163"/>
      <c r="L123" s="82"/>
      <c r="M123" s="82"/>
      <c r="N123" s="82"/>
      <c r="O123" s="108"/>
      <c r="P123" s="94"/>
      <c r="Q123" s="82"/>
      <c r="R123" s="30"/>
      <c r="S123" s="163"/>
      <c r="T123" s="30"/>
      <c r="U123" s="30"/>
      <c r="V123" s="30"/>
      <c r="W123" s="108"/>
      <c r="X123" s="82"/>
      <c r="Y123" s="82"/>
      <c r="Z123" s="163"/>
      <c r="AA123" s="30"/>
      <c r="AB123" s="30"/>
      <c r="AC123" s="30"/>
      <c r="AD123" s="108"/>
      <c r="AE123" s="310"/>
      <c r="AF123" s="88"/>
      <c r="AH123" s="32"/>
      <c r="AI123" s="32"/>
      <c r="AK123" s="32"/>
      <c r="AL123" s="32"/>
      <c r="AM123" s="32"/>
      <c r="AN123" s="32"/>
      <c r="AO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</row>
    <row r="124" spans="1:78">
      <c r="A124" s="80">
        <v>27</v>
      </c>
      <c r="B124" s="304">
        <v>1</v>
      </c>
      <c r="C124" s="85">
        <v>16</v>
      </c>
      <c r="D124" s="21" t="str">
        <f ca="1">Scorecards!D32</f>
        <v>1NT</v>
      </c>
      <c r="E124" s="299" t="str">
        <f ca="1">Scorecards!E32</f>
        <v>W</v>
      </c>
      <c r="F124" s="299">
        <f ca="1">Scorecards!F32</f>
        <v>0</v>
      </c>
      <c r="G124" s="299">
        <f ca="1">Scorecards!G32</f>
        <v>8</v>
      </c>
      <c r="H124" s="126">
        <f ca="1">Scorecards!H32</f>
        <v>-120</v>
      </c>
      <c r="I124" s="85">
        <v>15</v>
      </c>
      <c r="J124" s="84">
        <v>2</v>
      </c>
      <c r="K124" s="21" t="str">
        <f ca="1">Scorecards!P32</f>
        <v>2D</v>
      </c>
      <c r="L124" s="299" t="str">
        <f ca="1">Scorecards!Q32</f>
        <v>S</v>
      </c>
      <c r="M124" s="299">
        <f ca="1">Scorecards!R32</f>
        <v>0</v>
      </c>
      <c r="N124" s="299">
        <f ca="1">Scorecards!S32</f>
        <v>8</v>
      </c>
      <c r="O124" s="113">
        <f ca="1">-Scorecards!T32</f>
        <v>90</v>
      </c>
      <c r="P124" s="87"/>
      <c r="Q124" s="128">
        <v>3</v>
      </c>
      <c r="R124" s="113">
        <v>14</v>
      </c>
      <c r="S124" s="21" t="str">
        <f ca="1">Scorecards!AB32</f>
        <v>1NT</v>
      </c>
      <c r="T124" s="299" t="str">
        <f ca="1">Scorecards!AC32</f>
        <v>N</v>
      </c>
      <c r="U124" s="299" t="str">
        <f ca="1">Scorecards!AD32</f>
        <v>Sx</v>
      </c>
      <c r="V124" s="299">
        <f ca="1">Scorecards!AE32</f>
        <v>5</v>
      </c>
      <c r="W124" s="126">
        <f ca="1">Scorecards!AF32</f>
        <v>-100</v>
      </c>
      <c r="X124" s="85">
        <v>13</v>
      </c>
      <c r="Y124" s="86">
        <v>4</v>
      </c>
      <c r="Z124" s="21" t="str">
        <f ca="1">Scorecards!AN32</f>
        <v>2D</v>
      </c>
      <c r="AA124" s="299" t="str">
        <f ca="1">Scorecards!AO32</f>
        <v>S</v>
      </c>
      <c r="AB124" s="299">
        <f ca="1">Scorecards!AP32</f>
        <v>0</v>
      </c>
      <c r="AC124" s="299">
        <f ca="1">Scorecards!AQ32</f>
        <v>8</v>
      </c>
      <c r="AD124" s="126">
        <f ca="1">-Scorecards!AR32</f>
        <v>90</v>
      </c>
      <c r="AE124" s="310"/>
      <c r="AF124" s="88"/>
      <c r="AG124" s="26">
        <v>27</v>
      </c>
      <c r="AH124" s="32">
        <f>H124+H125+H126+O124+O125+O126+W124+W125+W126+AD124+AD125+AD126</f>
        <v>-300</v>
      </c>
      <c r="AI124" s="32">
        <f>AH124/12</f>
        <v>-25</v>
      </c>
      <c r="AJ124" s="29">
        <f>MAX(H126,O126,W126,AD126,AD125,W125,O125,H125,AD124,W124,O124,H124)</f>
        <v>180</v>
      </c>
      <c r="AK124" s="89">
        <f>MIN(H124,O124,W124,AD124,AD125,AD126,W125,W126,O125,O126,H125,H126)</f>
        <v>-280</v>
      </c>
      <c r="AL124" s="32">
        <f>AH124-AJ124-AK124</f>
        <v>-200</v>
      </c>
      <c r="AM124" s="32">
        <f>AL124/10</f>
        <v>-20</v>
      </c>
      <c r="AN124" s="32" t="e">
        <f ca="1">IF(AM124&gt;=0,MROUND(AM124,10),-MROUND(-AM124,10))</f>
        <v>#NAME?</v>
      </c>
      <c r="AO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</row>
    <row r="125" spans="1:78">
      <c r="A125" s="80">
        <v>27</v>
      </c>
      <c r="B125" s="305">
        <v>5</v>
      </c>
      <c r="C125" s="85">
        <v>20</v>
      </c>
      <c r="D125" s="21" t="str">
        <f ca="1">Scorecards!D71</f>
        <v>2NT</v>
      </c>
      <c r="E125" s="299" t="str">
        <f ca="1">Scorecards!E71</f>
        <v>N</v>
      </c>
      <c r="F125" s="299">
        <f ca="1">Scorecards!F71</f>
        <v>0</v>
      </c>
      <c r="G125" s="299">
        <f ca="1">Scorecards!G71</f>
        <v>7</v>
      </c>
      <c r="H125" s="126">
        <f ca="1">Scorecards!H71</f>
        <v>-50</v>
      </c>
      <c r="I125" s="85">
        <v>19</v>
      </c>
      <c r="J125" s="92">
        <v>6</v>
      </c>
      <c r="K125" s="21" t="str">
        <f ca="1">Scorecards!P71</f>
        <v>2D</v>
      </c>
      <c r="L125" s="299" t="str">
        <f ca="1">Scorecards!Q71</f>
        <v>S</v>
      </c>
      <c r="M125" s="299" t="str">
        <f ca="1">Scorecards!R71</f>
        <v>H2</v>
      </c>
      <c r="N125" s="299">
        <f ca="1">Scorecards!S71</f>
        <v>8</v>
      </c>
      <c r="O125" s="113">
        <f ca="1">-Scorecards!T71</f>
        <v>90</v>
      </c>
      <c r="P125" s="87"/>
      <c r="Q125" s="129">
        <v>7</v>
      </c>
      <c r="R125" s="113">
        <v>18</v>
      </c>
      <c r="S125" s="21" t="str">
        <f ca="1">Scorecards!AB71</f>
        <v>1NTx</v>
      </c>
      <c r="T125" s="299" t="str">
        <f ca="1">Scorecards!AC71</f>
        <v>W</v>
      </c>
      <c r="U125" s="299" t="str">
        <f ca="1">Scorecards!AD71</f>
        <v>S2</v>
      </c>
      <c r="V125" s="299">
        <f ca="1">Scorecards!AE71</f>
        <v>8</v>
      </c>
      <c r="W125" s="126">
        <f ca="1">Scorecards!AF71</f>
        <v>-280</v>
      </c>
      <c r="X125" s="85">
        <v>17</v>
      </c>
      <c r="Y125" s="93">
        <v>8</v>
      </c>
      <c r="Z125" s="21" t="str">
        <f ca="1">Scorecards!AN71</f>
        <v>2D</v>
      </c>
      <c r="AA125" s="299" t="str">
        <f ca="1">Scorecards!AO71</f>
        <v>S</v>
      </c>
      <c r="AB125" s="299" t="str">
        <f ca="1">Scorecards!AP71</f>
        <v>H5</v>
      </c>
      <c r="AC125" s="299">
        <f ca="1">Scorecards!AQ71</f>
        <v>8</v>
      </c>
      <c r="AD125" s="126">
        <f ca="1">-Scorecards!AR71</f>
        <v>90</v>
      </c>
      <c r="AE125" s="310"/>
      <c r="AF125" s="88"/>
      <c r="AH125" s="32"/>
      <c r="AI125" s="32"/>
      <c r="AK125" s="32"/>
      <c r="AL125" s="32"/>
      <c r="AM125" s="32"/>
      <c r="AN125" s="32"/>
      <c r="AO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</row>
    <row r="126" spans="1:78" s="114" customFormat="1">
      <c r="A126" s="99">
        <v>27</v>
      </c>
      <c r="B126" s="306">
        <v>9</v>
      </c>
      <c r="C126" s="105">
        <v>24</v>
      </c>
      <c r="D126" s="22" t="str">
        <f ca="1">Scorecards!D110</f>
        <v>1NTx</v>
      </c>
      <c r="E126" s="300" t="str">
        <f ca="1">Scorecards!E110</f>
        <v>W</v>
      </c>
      <c r="F126" s="300">
        <f ca="1">Scorecards!F110</f>
        <v>0</v>
      </c>
      <c r="G126" s="300">
        <f ca="1">Scorecards!G110</f>
        <v>8</v>
      </c>
      <c r="H126" s="115">
        <f ca="1">Scorecards!H110</f>
        <v>-280</v>
      </c>
      <c r="I126" s="105">
        <v>23</v>
      </c>
      <c r="J126" s="102">
        <v>10</v>
      </c>
      <c r="K126" s="22" t="str">
        <f ca="1">Scorecards!P110</f>
        <v>3D</v>
      </c>
      <c r="L126" s="300" t="str">
        <f ca="1">Scorecards!Q110</f>
        <v>S</v>
      </c>
      <c r="M126" s="300">
        <f ca="1">Scorecards!R110</f>
        <v>0</v>
      </c>
      <c r="N126" s="300">
        <f ca="1">Scorecards!S110</f>
        <v>7</v>
      </c>
      <c r="O126" s="105">
        <f ca="1">-Scorecards!T110</f>
        <v>-100</v>
      </c>
      <c r="P126" s="107"/>
      <c r="Q126" s="104">
        <v>11</v>
      </c>
      <c r="R126" s="105">
        <v>22</v>
      </c>
      <c r="S126" s="22" t="str">
        <f ca="1">Scorecards!AB110</f>
        <v>2D</v>
      </c>
      <c r="T126" s="300" t="str">
        <f ca="1">Scorecards!AC110</f>
        <v>S</v>
      </c>
      <c r="U126" s="300">
        <f ca="1">Scorecards!AD110</f>
        <v>0</v>
      </c>
      <c r="V126" s="300">
        <f ca="1">Scorecards!AE110</f>
        <v>8</v>
      </c>
      <c r="W126" s="115">
        <f ca="1">Scorecards!AF110</f>
        <v>90</v>
      </c>
      <c r="X126" s="105">
        <v>21</v>
      </c>
      <c r="Y126" s="106">
        <v>12</v>
      </c>
      <c r="Z126" s="22" t="str">
        <f ca="1">Scorecards!AN110</f>
        <v>2Dx</v>
      </c>
      <c r="AA126" s="300" t="str">
        <f ca="1">Scorecards!AO110</f>
        <v>S</v>
      </c>
      <c r="AB126" s="300" t="str">
        <f ca="1">Scorecards!AP110</f>
        <v>H2</v>
      </c>
      <c r="AC126" s="300">
        <f ca="1">Scorecards!AQ110</f>
        <v>8</v>
      </c>
      <c r="AD126" s="115">
        <f ca="1">-Scorecards!AR110</f>
        <v>180</v>
      </c>
      <c r="AE126" s="311"/>
      <c r="AF126" s="88"/>
      <c r="AG126" s="26"/>
      <c r="AH126" s="32"/>
      <c r="AI126" s="32"/>
      <c r="AJ126" s="29"/>
      <c r="AK126" s="32"/>
      <c r="AL126" s="32"/>
      <c r="AM126" s="32"/>
      <c r="AN126" s="32"/>
      <c r="AO126" s="32"/>
      <c r="AP126" s="31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</row>
    <row r="127" spans="1:78">
      <c r="A127" s="80"/>
      <c r="B127" s="85"/>
      <c r="C127" s="126"/>
      <c r="D127" s="163"/>
      <c r="E127" s="82"/>
      <c r="F127" s="82"/>
      <c r="G127" s="82"/>
      <c r="H127" s="108"/>
      <c r="I127" s="85"/>
      <c r="J127" s="85"/>
      <c r="K127" s="163"/>
      <c r="L127" s="82"/>
      <c r="M127" s="82"/>
      <c r="N127" s="82"/>
      <c r="O127" s="108"/>
      <c r="P127" s="94"/>
      <c r="Q127" s="82"/>
      <c r="R127" s="30"/>
      <c r="S127" s="163"/>
      <c r="T127" s="30"/>
      <c r="U127" s="30"/>
      <c r="V127" s="30"/>
      <c r="W127" s="108"/>
      <c r="X127" s="82"/>
      <c r="Y127" s="82"/>
      <c r="Z127" s="163"/>
      <c r="AA127" s="30"/>
      <c r="AB127" s="30"/>
      <c r="AC127" s="30"/>
      <c r="AD127" s="108"/>
      <c r="AE127" s="310"/>
      <c r="AF127" s="88"/>
      <c r="AH127" s="32"/>
      <c r="AI127" s="32"/>
      <c r="AK127" s="32"/>
      <c r="AL127" s="32"/>
      <c r="AM127" s="32"/>
      <c r="AN127" s="32"/>
      <c r="AO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</row>
    <row r="128" spans="1:78">
      <c r="A128" s="80">
        <v>28</v>
      </c>
      <c r="B128" s="304">
        <v>1</v>
      </c>
      <c r="C128" s="85">
        <v>16</v>
      </c>
      <c r="D128" s="21" t="str">
        <f ca="1">Scorecards!D33</f>
        <v>4S</v>
      </c>
      <c r="E128" s="299" t="str">
        <f ca="1">Scorecards!E33</f>
        <v>W</v>
      </c>
      <c r="F128" s="299">
        <f ca="1">Scorecards!F33</f>
        <v>0</v>
      </c>
      <c r="G128" s="299">
        <f ca="1">Scorecards!G33</f>
        <v>10</v>
      </c>
      <c r="H128" s="126">
        <f ca="1">Scorecards!H33</f>
        <v>-420</v>
      </c>
      <c r="I128" s="85">
        <v>15</v>
      </c>
      <c r="J128" s="84">
        <v>2</v>
      </c>
      <c r="K128" s="21" t="str">
        <f ca="1">Scorecards!P33</f>
        <v>4S</v>
      </c>
      <c r="L128" s="299" t="str">
        <f ca="1">Scorecards!Q33</f>
        <v>W</v>
      </c>
      <c r="M128" s="299">
        <f ca="1">Scorecards!R33</f>
        <v>0</v>
      </c>
      <c r="N128" s="299">
        <f ca="1">Scorecards!S33</f>
        <v>10</v>
      </c>
      <c r="O128" s="113">
        <f ca="1">-Scorecards!T33</f>
        <v>-420</v>
      </c>
      <c r="P128" s="87"/>
      <c r="Q128" s="128">
        <v>3</v>
      </c>
      <c r="R128" s="113">
        <v>14</v>
      </c>
      <c r="S128" s="21" t="str">
        <f ca="1">Scorecards!AB33</f>
        <v>4S</v>
      </c>
      <c r="T128" s="299" t="str">
        <f ca="1">Scorecards!AC33</f>
        <v>W</v>
      </c>
      <c r="U128" s="299" t="str">
        <f ca="1">Scorecards!AD33</f>
        <v>HK</v>
      </c>
      <c r="V128" s="299">
        <f ca="1">Scorecards!AE33</f>
        <v>10</v>
      </c>
      <c r="W128" s="126">
        <f ca="1">Scorecards!AF33</f>
        <v>-420</v>
      </c>
      <c r="X128" s="85">
        <v>13</v>
      </c>
      <c r="Y128" s="86">
        <v>4</v>
      </c>
      <c r="Z128" s="21" t="str">
        <f ca="1">Scorecards!AN33</f>
        <v>4S</v>
      </c>
      <c r="AA128" s="299" t="str">
        <f ca="1">Scorecards!AO33</f>
        <v>W</v>
      </c>
      <c r="AB128" s="299">
        <f ca="1">Scorecards!AP33</f>
        <v>0</v>
      </c>
      <c r="AC128" s="299">
        <f ca="1">Scorecards!AQ33</f>
        <v>10</v>
      </c>
      <c r="AD128" s="126">
        <f ca="1">-Scorecards!AR33</f>
        <v>-420</v>
      </c>
      <c r="AE128" s="308"/>
      <c r="AF128" s="88"/>
      <c r="AG128" s="26">
        <v>28</v>
      </c>
      <c r="AH128" s="32">
        <f>H128+H129+H130+O128+O129+O130+W128+W129+W130+AD128+AD129+AD130</f>
        <v>-3270</v>
      </c>
      <c r="AI128" s="32">
        <f>AH128/12</f>
        <v>-272.5</v>
      </c>
      <c r="AJ128" s="29">
        <f>MAX(H130,O130,W130,AD130,AD129,W129,O129,H129,AD128,W128,O128,H128)</f>
        <v>50</v>
      </c>
      <c r="AK128" s="89">
        <f>MIN(H128,O128,W128,AD128,AD129,AD130,W129,W130,O129,O130,H129,H130)</f>
        <v>-420</v>
      </c>
      <c r="AL128" s="32">
        <f>AH128-AJ128-AK128</f>
        <v>-2900</v>
      </c>
      <c r="AM128" s="32">
        <f>AL128/10</f>
        <v>-290</v>
      </c>
      <c r="AN128" s="32" t="e">
        <f ca="1">IF(AM128&gt;=0,MROUND(AM128,10),-MROUND(-AM128,10))</f>
        <v>#NAME?</v>
      </c>
      <c r="AO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</row>
    <row r="129" spans="1:78">
      <c r="A129" s="80">
        <v>28</v>
      </c>
      <c r="B129" s="305">
        <v>5</v>
      </c>
      <c r="C129" s="85">
        <v>20</v>
      </c>
      <c r="D129" s="21" t="str">
        <f ca="1">Scorecards!D72</f>
        <v>5D</v>
      </c>
      <c r="E129" s="299" t="str">
        <f ca="1">Scorecards!E72</f>
        <v>E</v>
      </c>
      <c r="F129" s="299">
        <f ca="1">Scorecards!F72</f>
        <v>0</v>
      </c>
      <c r="G129" s="299">
        <f ca="1">Scorecards!G72</f>
        <v>11</v>
      </c>
      <c r="H129" s="126">
        <f ca="1">Scorecards!H72</f>
        <v>-400</v>
      </c>
      <c r="I129" s="85">
        <v>19</v>
      </c>
      <c r="J129" s="92">
        <v>6</v>
      </c>
      <c r="K129" s="21" t="str">
        <f ca="1">Scorecards!P72</f>
        <v>4D</v>
      </c>
      <c r="L129" s="299" t="str">
        <f ca="1">Scorecards!Q72</f>
        <v>E</v>
      </c>
      <c r="M129" s="299" t="str">
        <f ca="1">Scorecards!R72</f>
        <v>HQ</v>
      </c>
      <c r="N129" s="299">
        <f ca="1">Scorecards!S72</f>
        <v>11</v>
      </c>
      <c r="O129" s="113">
        <f ca="1">-Scorecards!T72</f>
        <v>-150</v>
      </c>
      <c r="P129" s="87"/>
      <c r="Q129" s="129">
        <v>7</v>
      </c>
      <c r="R129" s="113">
        <v>18</v>
      </c>
      <c r="S129" s="21" t="str">
        <f ca="1">Scorecards!AB72</f>
        <v>5D</v>
      </c>
      <c r="T129" s="299" t="str">
        <f ca="1">Scorecards!AC72</f>
        <v>E</v>
      </c>
      <c r="U129" s="299" t="str">
        <f ca="1">Scorecards!AD72</f>
        <v>H2</v>
      </c>
      <c r="V129" s="299">
        <f ca="1">Scorecards!AE72</f>
        <v>100</v>
      </c>
      <c r="W129" s="126">
        <f ca="1">Scorecards!AF72</f>
        <v>50</v>
      </c>
      <c r="X129" s="85">
        <v>17</v>
      </c>
      <c r="Y129" s="93">
        <v>8</v>
      </c>
      <c r="Z129" s="21" t="str">
        <f ca="1">Scorecards!AN72</f>
        <v>4S</v>
      </c>
      <c r="AA129" s="299" t="str">
        <f ca="1">Scorecards!AO72</f>
        <v>W</v>
      </c>
      <c r="AB129" s="299" t="str">
        <f ca="1">Scorecards!AP72</f>
        <v>HK</v>
      </c>
      <c r="AC129" s="299">
        <f ca="1">Scorecards!AQ72</f>
        <v>9</v>
      </c>
      <c r="AD129" s="126">
        <f ca="1">-Scorecards!AR72</f>
        <v>50</v>
      </c>
      <c r="AE129" s="308"/>
      <c r="AF129" s="88"/>
      <c r="AH129" s="32"/>
      <c r="AI129" s="32"/>
      <c r="AK129" s="32"/>
      <c r="AL129" s="32"/>
      <c r="AM129" s="32"/>
      <c r="AN129" s="32"/>
      <c r="AO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</row>
    <row r="130" spans="1:78" s="114" customFormat="1">
      <c r="A130" s="99">
        <v>28</v>
      </c>
      <c r="B130" s="306">
        <v>9</v>
      </c>
      <c r="C130" s="105">
        <v>24</v>
      </c>
      <c r="D130" s="22" t="str">
        <f ca="1">Scorecards!D111</f>
        <v>4S</v>
      </c>
      <c r="E130" s="300" t="str">
        <f ca="1">Scorecards!E111</f>
        <v>W</v>
      </c>
      <c r="F130" s="300">
        <f ca="1">Scorecards!F111</f>
        <v>0</v>
      </c>
      <c r="G130" s="300">
        <f ca="1">Scorecards!G111</f>
        <v>10</v>
      </c>
      <c r="H130" s="115">
        <f ca="1">Scorecards!H111</f>
        <v>-420</v>
      </c>
      <c r="I130" s="105">
        <v>23</v>
      </c>
      <c r="J130" s="102">
        <v>10</v>
      </c>
      <c r="K130" s="22" t="str">
        <f ca="1">Scorecards!P111</f>
        <v>3S</v>
      </c>
      <c r="L130" s="300" t="str">
        <f ca="1">Scorecards!Q111</f>
        <v>W</v>
      </c>
      <c r="M130" s="300">
        <f ca="1">Scorecards!R111</f>
        <v>0</v>
      </c>
      <c r="N130" s="300">
        <f ca="1">Scorecards!S111</f>
        <v>10</v>
      </c>
      <c r="O130" s="105">
        <f ca="1">-Scorecards!T111</f>
        <v>-170</v>
      </c>
      <c r="P130" s="107"/>
      <c r="Q130" s="104">
        <v>11</v>
      </c>
      <c r="R130" s="105">
        <v>22</v>
      </c>
      <c r="S130" s="22" t="str">
        <f ca="1">Scorecards!AB111</f>
        <v>5Dx</v>
      </c>
      <c r="T130" s="300" t="str">
        <f ca="1">Scorecards!AC111</f>
        <v>E</v>
      </c>
      <c r="U130" s="300">
        <f ca="1">Scorecards!AD111</f>
        <v>0</v>
      </c>
      <c r="V130" s="300">
        <f ca="1">Scorecards!AE111</f>
        <v>11</v>
      </c>
      <c r="W130" s="115">
        <f ca="1">Scorecards!AF111</f>
        <v>-400</v>
      </c>
      <c r="X130" s="105">
        <v>21</v>
      </c>
      <c r="Y130" s="106">
        <v>12</v>
      </c>
      <c r="Z130" s="22" t="str">
        <f ca="1">Scorecards!AN111</f>
        <v>4D</v>
      </c>
      <c r="AA130" s="300" t="str">
        <f ca="1">Scorecards!AO111</f>
        <v>E</v>
      </c>
      <c r="AB130" s="300" t="str">
        <f ca="1">Scorecards!AP111</f>
        <v>HQ</v>
      </c>
      <c r="AC130" s="300">
        <f ca="1">Scorecards!AQ111</f>
        <v>11</v>
      </c>
      <c r="AD130" s="115">
        <f ca="1">-Scorecards!AR111</f>
        <v>-150</v>
      </c>
      <c r="AE130" s="311"/>
      <c r="AF130" s="88"/>
      <c r="AG130" s="26"/>
      <c r="AH130" s="32"/>
      <c r="AI130" s="32"/>
      <c r="AJ130" s="29"/>
      <c r="AK130" s="32"/>
      <c r="AL130" s="32"/>
      <c r="AM130" s="32"/>
      <c r="AN130" s="32"/>
      <c r="AO130" s="32"/>
      <c r="AP130" s="31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</row>
    <row r="131" spans="1:78">
      <c r="A131" s="80"/>
      <c r="B131" s="85"/>
      <c r="C131" s="126"/>
      <c r="D131" s="163"/>
      <c r="E131" s="82"/>
      <c r="F131" s="82"/>
      <c r="G131" s="82"/>
      <c r="H131" s="108"/>
      <c r="I131" s="85"/>
      <c r="J131" s="85"/>
      <c r="K131" s="163"/>
      <c r="L131" s="82"/>
      <c r="M131" s="82"/>
      <c r="N131" s="82"/>
      <c r="O131" s="108"/>
      <c r="P131" s="94"/>
      <c r="Q131" s="82"/>
      <c r="R131" s="30"/>
      <c r="S131" s="163"/>
      <c r="T131" s="30"/>
      <c r="U131" s="30"/>
      <c r="V131" s="30"/>
      <c r="W131" s="108"/>
      <c r="X131" s="82"/>
      <c r="Y131" s="82"/>
      <c r="Z131" s="163"/>
      <c r="AA131" s="30"/>
      <c r="AB131" s="30"/>
      <c r="AC131" s="30"/>
      <c r="AD131" s="108"/>
      <c r="AE131" s="310"/>
      <c r="AF131" s="88"/>
      <c r="AH131" s="32"/>
      <c r="AI131" s="32"/>
      <c r="AK131" s="32"/>
      <c r="AL131" s="32"/>
      <c r="AM131" s="32"/>
      <c r="AN131" s="32"/>
      <c r="AO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</row>
    <row r="132" spans="1:78">
      <c r="A132" s="80">
        <v>29</v>
      </c>
      <c r="B132" s="304">
        <v>1</v>
      </c>
      <c r="C132" s="85">
        <v>16</v>
      </c>
      <c r="D132" s="21" t="str">
        <f ca="1">Scorecards!D34</f>
        <v>2C</v>
      </c>
      <c r="E132" s="299" t="str">
        <f ca="1">Scorecards!E34</f>
        <v>S</v>
      </c>
      <c r="F132" s="299">
        <f ca="1">Scorecards!F34</f>
        <v>0</v>
      </c>
      <c r="G132" s="299">
        <f ca="1">Scorecards!G34</f>
        <v>7</v>
      </c>
      <c r="H132" s="126">
        <f ca="1">Scorecards!H34</f>
        <v>-100</v>
      </c>
      <c r="I132" s="85">
        <v>15</v>
      </c>
      <c r="J132" s="84">
        <v>2</v>
      </c>
      <c r="K132" s="21" t="str">
        <f ca="1">Scorecards!P34</f>
        <v>4Sx</v>
      </c>
      <c r="L132" s="299" t="str">
        <f ca="1">Scorecards!Q34</f>
        <v>E</v>
      </c>
      <c r="M132" s="299">
        <f ca="1">Scorecards!R34</f>
        <v>0</v>
      </c>
      <c r="N132" s="299">
        <f ca="1">Scorecards!S34</f>
        <v>8</v>
      </c>
      <c r="O132" s="113">
        <f ca="1">-Scorecards!T34</f>
        <v>500</v>
      </c>
      <c r="P132" s="87"/>
      <c r="Q132" s="128">
        <v>3</v>
      </c>
      <c r="R132" s="113">
        <v>14</v>
      </c>
      <c r="S132" s="21" t="str">
        <f ca="1">Scorecards!AB34</f>
        <v>3NT</v>
      </c>
      <c r="T132" s="299" t="str">
        <f ca="1">Scorecards!AC34</f>
        <v>E</v>
      </c>
      <c r="U132" s="299" t="str">
        <f ca="1">Scorecards!AD34</f>
        <v>Hx</v>
      </c>
      <c r="V132" s="299">
        <f ca="1">Scorecards!AE34</f>
        <v>8</v>
      </c>
      <c r="W132" s="126">
        <f ca="1">Scorecards!AF34</f>
        <v>100</v>
      </c>
      <c r="X132" s="85">
        <v>13</v>
      </c>
      <c r="Y132" s="86">
        <v>4</v>
      </c>
      <c r="Z132" s="21" t="str">
        <f ca="1">Scorecards!AN34</f>
        <v>2NT</v>
      </c>
      <c r="AA132" s="299" t="str">
        <f ca="1">Scorecards!AO34</f>
        <v>E</v>
      </c>
      <c r="AB132" s="299">
        <f ca="1">Scorecards!AP34</f>
        <v>0</v>
      </c>
      <c r="AC132" s="299">
        <f ca="1">Scorecards!AQ34</f>
        <v>8</v>
      </c>
      <c r="AD132" s="126">
        <f ca="1">-Scorecards!AR34</f>
        <v>-120</v>
      </c>
      <c r="AE132" s="308"/>
      <c r="AF132" s="88"/>
      <c r="AG132" s="95">
        <v>29</v>
      </c>
      <c r="AH132" s="32">
        <f>H132+H133+H134+O132+O133+O134+W132+W133+W134+AD132+AD133+AD134</f>
        <v>530</v>
      </c>
      <c r="AI132" s="32">
        <f>AH132/12</f>
        <v>44.166666666666664</v>
      </c>
      <c r="AJ132" s="29">
        <f>MAX(H134,O134,W134,AD134,AD133,W133,O133,H133,AD132,W132,O132,H132)</f>
        <v>500</v>
      </c>
      <c r="AK132" s="89">
        <f>MIN(H132,O132,W132,AD132,AD133,AD134,W133,W134,O133,O134,H133,H134)</f>
        <v>-630</v>
      </c>
      <c r="AL132" s="32">
        <f>AH132-AJ132-AK132</f>
        <v>660</v>
      </c>
      <c r="AM132" s="32">
        <f>AL132/10</f>
        <v>66</v>
      </c>
      <c r="AN132" s="32" t="e">
        <f ca="1">IF(AM132&gt;=0,MROUND(AM132,10),-MROUND(-AM132,10))</f>
        <v>#NAME?</v>
      </c>
      <c r="AO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</row>
    <row r="133" spans="1:78">
      <c r="A133" s="80">
        <v>29</v>
      </c>
      <c r="B133" s="305">
        <v>5</v>
      </c>
      <c r="C133" s="85">
        <v>20</v>
      </c>
      <c r="D133" s="21" t="str">
        <f ca="1">Scorecards!D73</f>
        <v>3S</v>
      </c>
      <c r="E133" s="299" t="str">
        <f ca="1">Scorecards!E73</f>
        <v>W</v>
      </c>
      <c r="F133" s="299">
        <f ca="1">Scorecards!F73</f>
        <v>0</v>
      </c>
      <c r="G133" s="299">
        <f ca="1">Scorecards!G73</f>
        <v>7</v>
      </c>
      <c r="H133" s="126">
        <f ca="1">Scorecards!H73</f>
        <v>200</v>
      </c>
      <c r="I133" s="85">
        <v>19</v>
      </c>
      <c r="J133" s="92">
        <v>6</v>
      </c>
      <c r="K133" s="21" t="str">
        <f ca="1">Scorecards!P73</f>
        <v>2S</v>
      </c>
      <c r="L133" s="299" t="str">
        <f ca="1">Scorecards!Q73</f>
        <v>E</v>
      </c>
      <c r="M133" s="299" t="str">
        <f ca="1">Scorecards!R73</f>
        <v>C3</v>
      </c>
      <c r="N133" s="299">
        <f ca="1">Scorecards!S73</f>
        <v>8</v>
      </c>
      <c r="O133" s="113">
        <f ca="1">-Scorecards!T73</f>
        <v>-110</v>
      </c>
      <c r="P133" s="87"/>
      <c r="Q133" s="129">
        <v>7</v>
      </c>
      <c r="R133" s="113">
        <v>18</v>
      </c>
      <c r="S133" s="21" t="str">
        <f ca="1">Scorecards!AB73</f>
        <v>2S</v>
      </c>
      <c r="T133" s="299" t="str">
        <f ca="1">Scorecards!AC73</f>
        <v>E</v>
      </c>
      <c r="U133" s="299" t="str">
        <f ca="1">Scorecards!AD73</f>
        <v>H5</v>
      </c>
      <c r="V133" s="299">
        <f ca="1">Scorecards!AE73</f>
        <v>8</v>
      </c>
      <c r="W133" s="126">
        <f ca="1">Scorecards!AF73</f>
        <v>-110</v>
      </c>
      <c r="X133" s="85">
        <v>17</v>
      </c>
      <c r="Y133" s="93">
        <v>8</v>
      </c>
      <c r="Z133" s="21" t="str">
        <f ca="1">Scorecards!AN73</f>
        <v>3NT</v>
      </c>
      <c r="AA133" s="299" t="str">
        <f ca="1">Scorecards!AO73</f>
        <v>E</v>
      </c>
      <c r="AB133" s="299" t="str">
        <f ca="1">Scorecards!AP73</f>
        <v>H5</v>
      </c>
      <c r="AC133" s="299">
        <f ca="1">Scorecards!AQ73</f>
        <v>7</v>
      </c>
      <c r="AD133" s="126">
        <f ca="1">-Scorecards!AR73</f>
        <v>200</v>
      </c>
      <c r="AE133" s="308"/>
      <c r="AF133" s="88"/>
      <c r="AG133" s="95"/>
      <c r="AH133" s="96"/>
      <c r="AI133" s="96"/>
      <c r="AK133" s="96"/>
      <c r="AL133" s="96"/>
      <c r="AM133" s="96"/>
      <c r="AN133" s="32"/>
      <c r="AO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</row>
    <row r="134" spans="1:78" s="114" customFormat="1">
      <c r="A134" s="99">
        <v>29</v>
      </c>
      <c r="B134" s="306">
        <v>9</v>
      </c>
      <c r="C134" s="105">
        <v>24</v>
      </c>
      <c r="D134" s="22" t="str">
        <f ca="1">Scorecards!D112</f>
        <v>3NT</v>
      </c>
      <c r="E134" s="300" t="str">
        <f ca="1">Scorecards!E112</f>
        <v>E</v>
      </c>
      <c r="F134" s="300">
        <f ca="1">Scorecards!F112</f>
        <v>0</v>
      </c>
      <c r="G134" s="300">
        <f ca="1">Scorecards!G112</f>
        <v>10</v>
      </c>
      <c r="H134" s="115">
        <f ca="1">Scorecards!H112</f>
        <v>-630</v>
      </c>
      <c r="I134" s="105">
        <v>23</v>
      </c>
      <c r="J134" s="102">
        <v>10</v>
      </c>
      <c r="K134" s="22" t="str">
        <f ca="1">Scorecards!P112</f>
        <v>4S</v>
      </c>
      <c r="L134" s="300" t="str">
        <f ca="1">Scorecards!Q112</f>
        <v>E</v>
      </c>
      <c r="M134" s="300">
        <f ca="1">Scorecards!R112</f>
        <v>0</v>
      </c>
      <c r="N134" s="300">
        <f ca="1">Scorecards!S112</f>
        <v>8</v>
      </c>
      <c r="O134" s="105">
        <f ca="1">-Scorecards!T112</f>
        <v>200</v>
      </c>
      <c r="P134" s="107"/>
      <c r="Q134" s="104">
        <v>11</v>
      </c>
      <c r="R134" s="105">
        <v>22</v>
      </c>
      <c r="S134" s="22" t="str">
        <f ca="1">Scorecards!AB112</f>
        <v>4S</v>
      </c>
      <c r="T134" s="300" t="str">
        <f ca="1">Scorecards!AC112</f>
        <v>W</v>
      </c>
      <c r="U134" s="300">
        <f ca="1">Scorecards!AD112</f>
        <v>0</v>
      </c>
      <c r="V134" s="300">
        <f ca="1">Scorecards!AE112</f>
        <v>8</v>
      </c>
      <c r="W134" s="115">
        <f ca="1">Scorecards!AF112</f>
        <v>200</v>
      </c>
      <c r="X134" s="105">
        <v>21</v>
      </c>
      <c r="Y134" s="106">
        <v>12</v>
      </c>
      <c r="Z134" s="22" t="str">
        <f ca="1">Scorecards!AN112</f>
        <v>4S</v>
      </c>
      <c r="AA134" s="300" t="str">
        <f ca="1">Scorecards!AO112</f>
        <v>E</v>
      </c>
      <c r="AB134" s="300" t="str">
        <f ca="1">Scorecards!AP112</f>
        <v>Cx</v>
      </c>
      <c r="AC134" s="300">
        <f ca="1">Scorecards!AQ112</f>
        <v>8</v>
      </c>
      <c r="AD134" s="115">
        <f ca="1">-Scorecards!AR112</f>
        <v>200</v>
      </c>
      <c r="AE134" s="311"/>
      <c r="AF134" s="88"/>
      <c r="AG134" s="95"/>
      <c r="AH134" s="96"/>
      <c r="AI134" s="96"/>
      <c r="AJ134" s="29"/>
      <c r="AK134" s="96"/>
      <c r="AL134" s="96"/>
      <c r="AM134" s="96"/>
      <c r="AN134" s="32"/>
      <c r="AO134" s="32"/>
      <c r="AP134" s="31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</row>
    <row r="135" spans="1:78">
      <c r="A135" s="80"/>
      <c r="B135" s="85"/>
      <c r="C135" s="126"/>
      <c r="D135" s="163"/>
      <c r="E135" s="82"/>
      <c r="F135" s="82"/>
      <c r="G135" s="82"/>
      <c r="H135" s="108"/>
      <c r="I135" s="85"/>
      <c r="J135" s="85"/>
      <c r="K135" s="163"/>
      <c r="L135" s="82"/>
      <c r="M135" s="82"/>
      <c r="N135" s="82"/>
      <c r="O135" s="108"/>
      <c r="P135" s="94"/>
      <c r="Q135" s="82"/>
      <c r="R135" s="30"/>
      <c r="S135" s="163"/>
      <c r="T135" s="30"/>
      <c r="U135" s="30"/>
      <c r="V135" s="30"/>
      <c r="W135" s="108"/>
      <c r="X135" s="82"/>
      <c r="Y135" s="82"/>
      <c r="Z135" s="163"/>
      <c r="AA135" s="30"/>
      <c r="AB135" s="30"/>
      <c r="AC135" s="30"/>
      <c r="AD135" s="108"/>
      <c r="AE135" s="310"/>
      <c r="AF135" s="88"/>
      <c r="AG135" s="95"/>
      <c r="AH135" s="96"/>
      <c r="AI135" s="96"/>
      <c r="AK135" s="96"/>
      <c r="AL135" s="96"/>
      <c r="AM135" s="96"/>
      <c r="AN135" s="32"/>
      <c r="AO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</row>
    <row r="136" spans="1:78">
      <c r="A136" s="80">
        <v>30</v>
      </c>
      <c r="B136" s="304">
        <v>1</v>
      </c>
      <c r="C136" s="85">
        <v>16</v>
      </c>
      <c r="D136" s="21" t="str">
        <f ca="1">Scorecards!D35</f>
        <v>3D</v>
      </c>
      <c r="E136" s="299" t="str">
        <f ca="1">Scorecards!E35</f>
        <v>W</v>
      </c>
      <c r="F136" s="299">
        <f ca="1">Scorecards!F35</f>
        <v>0</v>
      </c>
      <c r="G136" s="299">
        <f ca="1">Scorecards!G35</f>
        <v>11</v>
      </c>
      <c r="H136" s="126">
        <f ca="1">Scorecards!H35</f>
        <v>-150</v>
      </c>
      <c r="I136" s="85">
        <v>15</v>
      </c>
      <c r="J136" s="84">
        <v>2</v>
      </c>
      <c r="K136" s="21" t="str">
        <f ca="1">Scorecards!P35</f>
        <v>3D</v>
      </c>
      <c r="L136" s="299" t="str">
        <f ca="1">Scorecards!Q35</f>
        <v>W</v>
      </c>
      <c r="M136" s="299">
        <f ca="1">Scorecards!R35</f>
        <v>0</v>
      </c>
      <c r="N136" s="299">
        <f ca="1">Scorecards!S35</f>
        <v>9</v>
      </c>
      <c r="O136" s="113">
        <f ca="1">-Scorecards!T35</f>
        <v>-110</v>
      </c>
      <c r="P136" s="87"/>
      <c r="Q136" s="128">
        <v>3</v>
      </c>
      <c r="R136" s="113">
        <v>14</v>
      </c>
      <c r="S136" s="21" t="str">
        <f ca="1">Scorecards!AB35</f>
        <v>2S</v>
      </c>
      <c r="T136" s="299" t="str">
        <f ca="1">Scorecards!AC35</f>
        <v>E</v>
      </c>
      <c r="U136" s="299" t="str">
        <f ca="1">Scorecards!AD35</f>
        <v>Cx</v>
      </c>
      <c r="V136" s="299">
        <f ca="1">Scorecards!AE35</f>
        <v>7</v>
      </c>
      <c r="W136" s="126">
        <f ca="1">Scorecards!AF35</f>
        <v>50</v>
      </c>
      <c r="X136" s="85">
        <v>13</v>
      </c>
      <c r="Y136" s="86">
        <v>4</v>
      </c>
      <c r="Z136" s="21" t="str">
        <f ca="1">Scorecards!AN35</f>
        <v>3C</v>
      </c>
      <c r="AA136" s="299" t="str">
        <f ca="1">Scorecards!AO35</f>
        <v>N</v>
      </c>
      <c r="AB136" s="299">
        <f ca="1">Scorecards!AP35</f>
        <v>0</v>
      </c>
      <c r="AC136" s="299">
        <f ca="1">Scorecards!AQ35</f>
        <v>7</v>
      </c>
      <c r="AD136" s="126">
        <f ca="1">-Scorecards!AR35</f>
        <v>-100</v>
      </c>
      <c r="AE136" s="308"/>
      <c r="AF136" s="88"/>
      <c r="AG136" s="95">
        <v>30</v>
      </c>
      <c r="AH136" s="32">
        <f>H136+H137+H138+O136+O137+O138+W136+W137+W138+AD136+AD137+AD138</f>
        <v>-700</v>
      </c>
      <c r="AI136" s="32">
        <f>AH136/12</f>
        <v>-58.333333333333336</v>
      </c>
      <c r="AJ136" s="29">
        <f>MAX(H138,O138,W138,AD138,AD137,W137,O137,H137,AD136,W136,O136,H136)</f>
        <v>150</v>
      </c>
      <c r="AK136" s="89">
        <f>MIN(H136,O136,W136,AD136,AD137,AD138,W137,W138,O137,O138,H137,H138)</f>
        <v>-430</v>
      </c>
      <c r="AL136" s="32">
        <f>AH136-AJ136-AK136</f>
        <v>-420</v>
      </c>
      <c r="AM136" s="32">
        <f>AL136/10</f>
        <v>-42</v>
      </c>
      <c r="AN136" s="32" t="e">
        <f ca="1">IF(AM136&gt;=0,MROUND(AM136,10),-MROUND(-AM136,10))</f>
        <v>#NAME?</v>
      </c>
      <c r="AO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</row>
    <row r="137" spans="1:78">
      <c r="A137" s="80">
        <v>30</v>
      </c>
      <c r="B137" s="305">
        <v>5</v>
      </c>
      <c r="C137" s="85">
        <v>20</v>
      </c>
      <c r="D137" s="21" t="str">
        <f ca="1">Scorecards!D74</f>
        <v>3D</v>
      </c>
      <c r="E137" s="299" t="str">
        <f ca="1">Scorecards!E74</f>
        <v>W</v>
      </c>
      <c r="F137" s="299">
        <f ca="1">Scorecards!F74</f>
        <v>0</v>
      </c>
      <c r="G137" s="299">
        <f ca="1">Scorecards!G74</f>
        <v>10</v>
      </c>
      <c r="H137" s="126">
        <f ca="1">Scorecards!H74</f>
        <v>-130</v>
      </c>
      <c r="I137" s="85">
        <v>19</v>
      </c>
      <c r="J137" s="92">
        <v>6</v>
      </c>
      <c r="K137" s="21" t="str">
        <f ca="1">Scorecards!P74</f>
        <v>3D</v>
      </c>
      <c r="L137" s="299" t="str">
        <f ca="1">Scorecards!Q74</f>
        <v>W</v>
      </c>
      <c r="M137" s="299" t="str">
        <f ca="1">Scorecards!R74</f>
        <v>C4</v>
      </c>
      <c r="N137" s="299">
        <f ca="1">Scorecards!S74</f>
        <v>10</v>
      </c>
      <c r="O137" s="113">
        <f ca="1">-Scorecards!T74</f>
        <v>-130</v>
      </c>
      <c r="P137" s="87"/>
      <c r="Q137" s="129">
        <v>7</v>
      </c>
      <c r="R137" s="113">
        <v>18</v>
      </c>
      <c r="S137" s="21" t="str">
        <f ca="1">Scorecards!AB74</f>
        <v>3D</v>
      </c>
      <c r="T137" s="299" t="str">
        <f ca="1">Scorecards!AC74</f>
        <v>W</v>
      </c>
      <c r="U137" s="299" t="str">
        <f ca="1">Scorecards!AD74</f>
        <v>C4</v>
      </c>
      <c r="V137" s="299">
        <f ca="1">Scorecards!AE74</f>
        <v>11</v>
      </c>
      <c r="W137" s="126">
        <f ca="1">Scorecards!AF74</f>
        <v>-150</v>
      </c>
      <c r="X137" s="85">
        <v>17</v>
      </c>
      <c r="Y137" s="93">
        <v>8</v>
      </c>
      <c r="Z137" s="21" t="str">
        <f ca="1">Scorecards!AN74</f>
        <v>2NT</v>
      </c>
      <c r="AA137" s="299" t="str">
        <f ca="1">Scorecards!AO74</f>
        <v>W</v>
      </c>
      <c r="AB137" s="299" t="str">
        <f ca="1">Scorecards!AP74</f>
        <v>C4</v>
      </c>
      <c r="AC137" s="299">
        <f ca="1">Scorecards!AQ74</f>
        <v>5</v>
      </c>
      <c r="AD137" s="126">
        <f ca="1">-Scorecards!AR74</f>
        <v>150</v>
      </c>
      <c r="AE137" s="310"/>
      <c r="AF137" s="88"/>
      <c r="AG137" s="95"/>
      <c r="AH137" s="96"/>
      <c r="AI137" s="96"/>
      <c r="AK137" s="96"/>
      <c r="AL137" s="96"/>
      <c r="AM137" s="96"/>
      <c r="AN137" s="32"/>
      <c r="AO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</row>
    <row r="138" spans="1:78" s="114" customFormat="1">
      <c r="A138" s="99">
        <v>30</v>
      </c>
      <c r="B138" s="306">
        <v>9</v>
      </c>
      <c r="C138" s="105">
        <v>24</v>
      </c>
      <c r="D138" s="22" t="str">
        <f ca="1">Scorecards!D113</f>
        <v>3NT</v>
      </c>
      <c r="E138" s="300" t="str">
        <f ca="1">Scorecards!E113</f>
        <v>W</v>
      </c>
      <c r="F138" s="300">
        <f ca="1">Scorecards!F113</f>
        <v>0</v>
      </c>
      <c r="G138" s="300">
        <f ca="1">Scorecards!G113</f>
        <v>10</v>
      </c>
      <c r="H138" s="115">
        <f ca="1">Scorecards!H113</f>
        <v>-430</v>
      </c>
      <c r="I138" s="105">
        <v>23</v>
      </c>
      <c r="J138" s="102">
        <v>10</v>
      </c>
      <c r="K138" s="22" t="str">
        <f ca="1">Scorecards!P113</f>
        <v>2NT</v>
      </c>
      <c r="L138" s="300" t="str">
        <f ca="1">Scorecards!Q113</f>
        <v>W</v>
      </c>
      <c r="M138" s="300">
        <f ca="1">Scorecards!R113</f>
        <v>0</v>
      </c>
      <c r="N138" s="300">
        <f ca="1">Scorecards!S113</f>
        <v>5</v>
      </c>
      <c r="O138" s="105">
        <f ca="1">-Scorecards!T113</f>
        <v>150</v>
      </c>
      <c r="P138" s="107"/>
      <c r="Q138" s="104">
        <v>11</v>
      </c>
      <c r="R138" s="105">
        <v>22</v>
      </c>
      <c r="S138" s="22" t="str">
        <f ca="1">Scorecards!AB113</f>
        <v>2H</v>
      </c>
      <c r="T138" s="300" t="str">
        <f ca="1">Scorecards!AC113</f>
        <v>E</v>
      </c>
      <c r="U138" s="300">
        <f ca="1">Scorecards!AD113</f>
        <v>0</v>
      </c>
      <c r="V138" s="300">
        <f ca="1">Scorecards!AE113</f>
        <v>7</v>
      </c>
      <c r="W138" s="115">
        <f ca="1">Scorecards!AF113</f>
        <v>50</v>
      </c>
      <c r="X138" s="105">
        <v>21</v>
      </c>
      <c r="Y138" s="106">
        <v>12</v>
      </c>
      <c r="Z138" s="22" t="str">
        <f ca="1">Scorecards!AN113</f>
        <v>1NT</v>
      </c>
      <c r="AA138" s="300" t="str">
        <f ca="1">Scorecards!AO113</f>
        <v>W</v>
      </c>
      <c r="AB138" s="300" t="str">
        <f ca="1">Scorecards!AP113</f>
        <v>Cx</v>
      </c>
      <c r="AC138" s="300">
        <f ca="1">Scorecards!AQ113</f>
        <v>5</v>
      </c>
      <c r="AD138" s="115">
        <f ca="1">-Scorecards!AR113</f>
        <v>100</v>
      </c>
      <c r="AE138" s="311"/>
      <c r="AF138" s="88"/>
      <c r="AG138" s="26"/>
      <c r="AH138" s="32"/>
      <c r="AI138" s="32"/>
      <c r="AJ138" s="29"/>
      <c r="AK138" s="32"/>
      <c r="AL138" s="32"/>
      <c r="AM138" s="32"/>
      <c r="AN138" s="32"/>
      <c r="AO138" s="32"/>
      <c r="AP138" s="31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</row>
    <row r="139" spans="1:78">
      <c r="A139" s="80"/>
      <c r="B139" s="85"/>
      <c r="C139" s="126"/>
      <c r="D139" s="163"/>
      <c r="E139" s="82"/>
      <c r="F139" s="82"/>
      <c r="G139" s="82"/>
      <c r="H139" s="108"/>
      <c r="I139" s="85"/>
      <c r="J139" s="85"/>
      <c r="K139" s="163"/>
      <c r="L139" s="82"/>
      <c r="M139" s="82"/>
      <c r="N139" s="82"/>
      <c r="O139" s="108"/>
      <c r="P139" s="94"/>
      <c r="Q139" s="82"/>
      <c r="R139" s="30"/>
      <c r="S139" s="163"/>
      <c r="T139" s="30"/>
      <c r="U139" s="30"/>
      <c r="V139" s="30"/>
      <c r="W139" s="108"/>
      <c r="X139" s="82"/>
      <c r="Y139" s="82"/>
      <c r="Z139" s="163"/>
      <c r="AA139" s="30"/>
      <c r="AB139" s="30"/>
      <c r="AC139" s="30"/>
      <c r="AD139" s="108"/>
      <c r="AE139" s="310"/>
      <c r="AF139" s="88"/>
      <c r="AH139" s="32"/>
      <c r="AI139" s="32"/>
      <c r="AK139" s="32"/>
      <c r="AL139" s="32"/>
      <c r="AM139" s="32"/>
      <c r="AN139" s="32"/>
      <c r="AO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</row>
    <row r="140" spans="1:78">
      <c r="A140" s="80">
        <v>31</v>
      </c>
      <c r="B140" s="304">
        <v>1</v>
      </c>
      <c r="C140" s="85">
        <v>16</v>
      </c>
      <c r="D140" s="21" t="str">
        <f ca="1">Scorecards!D36</f>
        <v>4H</v>
      </c>
      <c r="E140" s="299" t="str">
        <f ca="1">Scorecards!E36</f>
        <v>S</v>
      </c>
      <c r="F140" s="299">
        <f ca="1">Scorecards!F36</f>
        <v>0</v>
      </c>
      <c r="G140" s="299">
        <f ca="1">Scorecards!G36</f>
        <v>11</v>
      </c>
      <c r="H140" s="126">
        <f ca="1">Scorecards!H36</f>
        <v>650</v>
      </c>
      <c r="I140" s="85">
        <v>15</v>
      </c>
      <c r="J140" s="84">
        <v>2</v>
      </c>
      <c r="K140" s="21" t="str">
        <f ca="1">Scorecards!P36</f>
        <v>6Sx</v>
      </c>
      <c r="L140" s="299" t="str">
        <f ca="1">Scorecards!Q36</f>
        <v>N</v>
      </c>
      <c r="M140" s="299">
        <f ca="1">Scorecards!R36</f>
        <v>0</v>
      </c>
      <c r="N140" s="299">
        <f ca="1">Scorecards!S36</f>
        <v>9</v>
      </c>
      <c r="O140" s="113">
        <f ca="1">-Scorecards!T36</f>
        <v>-800</v>
      </c>
      <c r="P140" s="87"/>
      <c r="Q140" s="128">
        <v>3</v>
      </c>
      <c r="R140" s="113">
        <v>14</v>
      </c>
      <c r="S140" s="21" t="str">
        <f ca="1">Scorecards!AB36</f>
        <v>3NT</v>
      </c>
      <c r="T140" s="299" t="str">
        <f ca="1">Scorecards!AC36</f>
        <v>S</v>
      </c>
      <c r="U140" s="299" t="str">
        <f ca="1">Scorecards!AD36</f>
        <v>Cx</v>
      </c>
      <c r="V140" s="299">
        <f ca="1">Scorecards!AE36</f>
        <v>9</v>
      </c>
      <c r="W140" s="126">
        <f ca="1">Scorecards!AF36</f>
        <v>600</v>
      </c>
      <c r="X140" s="85">
        <v>13</v>
      </c>
      <c r="Y140" s="86">
        <v>4</v>
      </c>
      <c r="Z140" s="21" t="str">
        <f ca="1">Scorecards!AN36</f>
        <v>5H</v>
      </c>
      <c r="AA140" s="299" t="str">
        <f ca="1">Scorecards!AO36</f>
        <v>S</v>
      </c>
      <c r="AB140" s="299">
        <f ca="1">Scorecards!AP36</f>
        <v>0</v>
      </c>
      <c r="AC140" s="299">
        <f ca="1">Scorecards!AQ36</f>
        <v>11</v>
      </c>
      <c r="AD140" s="126">
        <f ca="1">-Scorecards!AR36</f>
        <v>650</v>
      </c>
      <c r="AE140" s="310"/>
      <c r="AF140" s="88"/>
      <c r="AG140" s="26">
        <v>31</v>
      </c>
      <c r="AH140" s="32">
        <f>H140+H141+H142+O140+O141+O142+W140+W141+W142+AD140+AD141+AD142</f>
        <v>5380</v>
      </c>
      <c r="AI140" s="32">
        <f>AH140/12</f>
        <v>448.33333333333331</v>
      </c>
      <c r="AJ140" s="29">
        <f>MAX(H142,O142,W142,AD142,AD141,W141,O141,H141,AD140,W140,O140,H140)</f>
        <v>660</v>
      </c>
      <c r="AK140" s="89">
        <f>MIN(H140,O140,W140,AD140,AD141,AD142,W141,W142,O141,O142,H141,H142)</f>
        <v>-800</v>
      </c>
      <c r="AL140" s="32">
        <f>AH140-AJ140-AK140</f>
        <v>5520</v>
      </c>
      <c r="AM140" s="32">
        <f>AL140/10</f>
        <v>552</v>
      </c>
      <c r="AN140" s="32" t="e">
        <f ca="1">IF(AM140&gt;=0,MROUND(AM140,10),-MROUND(-AM140,10))</f>
        <v>#NAME?</v>
      </c>
      <c r="AO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C140" s="32"/>
      <c r="BD140" s="32"/>
      <c r="BE140" s="32"/>
      <c r="BF140" s="32"/>
      <c r="BG140" s="32"/>
    </row>
    <row r="141" spans="1:78">
      <c r="A141" s="80">
        <v>31</v>
      </c>
      <c r="B141" s="305">
        <v>5</v>
      </c>
      <c r="C141" s="85">
        <v>20</v>
      </c>
      <c r="D141" s="21" t="str">
        <f ca="1">Scorecards!D75</f>
        <v>4H</v>
      </c>
      <c r="E141" s="299" t="str">
        <f ca="1">Scorecards!E75</f>
        <v>S</v>
      </c>
      <c r="F141" s="299">
        <f ca="1">Scorecards!F75</f>
        <v>0</v>
      </c>
      <c r="G141" s="299">
        <f ca="1">Scorecards!G75</f>
        <v>11</v>
      </c>
      <c r="H141" s="126">
        <f ca="1">Scorecards!H75</f>
        <v>650</v>
      </c>
      <c r="I141" s="85">
        <v>19</v>
      </c>
      <c r="J141" s="92">
        <v>6</v>
      </c>
      <c r="K141" s="21" t="str">
        <f ca="1">Scorecards!P75</f>
        <v>4H</v>
      </c>
      <c r="L141" s="299" t="str">
        <f ca="1">Scorecards!Q75</f>
        <v>S</v>
      </c>
      <c r="M141" s="299" t="str">
        <f ca="1">Scorecards!R75</f>
        <v>S6</v>
      </c>
      <c r="N141" s="299">
        <f ca="1">Scorecards!S75</f>
        <v>11</v>
      </c>
      <c r="O141" s="113">
        <f ca="1">-Scorecards!T75</f>
        <v>650</v>
      </c>
      <c r="P141" s="87"/>
      <c r="Q141" s="129">
        <v>7</v>
      </c>
      <c r="R141" s="113">
        <v>18</v>
      </c>
      <c r="S141" s="21" t="str">
        <f ca="1">Scorecards!AB75</f>
        <v>3NT</v>
      </c>
      <c r="T141" s="299" t="str">
        <f ca="1">Scorecards!AC75</f>
        <v>N</v>
      </c>
      <c r="U141" s="299" t="str">
        <f ca="1">Scorecards!AD75</f>
        <v>S4</v>
      </c>
      <c r="V141" s="299">
        <f ca="1">Scorecards!AE75</f>
        <v>10</v>
      </c>
      <c r="W141" s="126">
        <f ca="1">Scorecards!AF75</f>
        <v>630</v>
      </c>
      <c r="X141" s="85">
        <v>17</v>
      </c>
      <c r="Y141" s="93">
        <v>8</v>
      </c>
      <c r="Z141" s="21" t="str">
        <f ca="1">Scorecards!AN75</f>
        <v>3NT</v>
      </c>
      <c r="AA141" s="299" t="str">
        <f ca="1">Scorecards!AO75</f>
        <v>S</v>
      </c>
      <c r="AB141" s="299" t="str">
        <f ca="1">Scorecards!AP75</f>
        <v>C4</v>
      </c>
      <c r="AC141" s="299">
        <f ca="1">Scorecards!AQ75</f>
        <v>11</v>
      </c>
      <c r="AD141" s="126">
        <f ca="1">-Scorecards!AR75</f>
        <v>660</v>
      </c>
      <c r="AE141" s="310"/>
      <c r="AF141" s="88"/>
      <c r="AH141" s="32"/>
      <c r="AI141" s="32"/>
      <c r="AK141" s="32"/>
      <c r="AL141" s="32"/>
      <c r="AM141" s="32"/>
      <c r="AN141" s="32"/>
      <c r="AO141" s="32"/>
      <c r="AQ141" s="32"/>
      <c r="AR141" s="32"/>
      <c r="AS141" s="32"/>
      <c r="AT141" s="32"/>
      <c r="AU141" s="32"/>
      <c r="AV141" s="32"/>
      <c r="AW141" s="32"/>
      <c r="AX141" s="32"/>
      <c r="BC141" s="32"/>
      <c r="BD141" s="32"/>
      <c r="BE141" s="32"/>
      <c r="BF141" s="32"/>
      <c r="BG141" s="32"/>
    </row>
    <row r="142" spans="1:78" s="114" customFormat="1">
      <c r="A142" s="99">
        <v>31</v>
      </c>
      <c r="B142" s="306">
        <v>9</v>
      </c>
      <c r="C142" s="105">
        <v>24</v>
      </c>
      <c r="D142" s="22" t="str">
        <f ca="1">Scorecards!D114</f>
        <v>4H</v>
      </c>
      <c r="E142" s="300" t="str">
        <f ca="1">Scorecards!E114</f>
        <v>S</v>
      </c>
      <c r="F142" s="300">
        <f ca="1">Scorecards!F114</f>
        <v>0</v>
      </c>
      <c r="G142" s="300">
        <f ca="1">Scorecards!G114</f>
        <v>11</v>
      </c>
      <c r="H142" s="115">
        <f ca="1">Scorecards!H114</f>
        <v>650</v>
      </c>
      <c r="I142" s="105">
        <v>23</v>
      </c>
      <c r="J142" s="102">
        <v>10</v>
      </c>
      <c r="K142" s="22" t="str">
        <f ca="1">Scorecards!P114</f>
        <v>4S</v>
      </c>
      <c r="L142" s="300" t="str">
        <f ca="1">Scorecards!Q114</f>
        <v>S</v>
      </c>
      <c r="M142" s="300">
        <f ca="1">Scorecards!R114</f>
        <v>0</v>
      </c>
      <c r="N142" s="300">
        <f ca="1">Scorecards!S114</f>
        <v>10</v>
      </c>
      <c r="O142" s="105">
        <f ca="1">-Scorecards!T114</f>
        <v>620</v>
      </c>
      <c r="P142" s="107"/>
      <c r="Q142" s="104">
        <v>11</v>
      </c>
      <c r="R142" s="105">
        <v>22</v>
      </c>
      <c r="S142" s="22" t="str">
        <f ca="1">Scorecards!AB114</f>
        <v>4S</v>
      </c>
      <c r="T142" s="300" t="str">
        <f ca="1">Scorecards!AC114</f>
        <v>N</v>
      </c>
      <c r="U142" s="300">
        <f ca="1">Scorecards!AD114</f>
        <v>0</v>
      </c>
      <c r="V142" s="300">
        <f ca="1">Scorecards!AE114</f>
        <v>8</v>
      </c>
      <c r="W142" s="115">
        <f ca="1">Scorecards!AF114</f>
        <v>-200</v>
      </c>
      <c r="X142" s="105">
        <v>21</v>
      </c>
      <c r="Y142" s="106">
        <v>12</v>
      </c>
      <c r="Z142" s="22" t="str">
        <f ca="1">Scorecards!AN114</f>
        <v>4H</v>
      </c>
      <c r="AA142" s="300" t="str">
        <f ca="1">Scorecards!AO114</f>
        <v>S</v>
      </c>
      <c r="AB142" s="300" t="str">
        <f ca="1">Scorecards!AP114</f>
        <v>H9</v>
      </c>
      <c r="AC142" s="300">
        <f ca="1">Scorecards!AQ114</f>
        <v>10</v>
      </c>
      <c r="AD142" s="115">
        <f ca="1">-Scorecards!AR114</f>
        <v>620</v>
      </c>
      <c r="AE142" s="311"/>
      <c r="AF142" s="88"/>
      <c r="AG142" s="26"/>
      <c r="AH142" s="32"/>
      <c r="AI142" s="32"/>
      <c r="AJ142" s="29"/>
      <c r="AK142" s="32"/>
      <c r="AL142" s="32"/>
      <c r="AM142" s="32"/>
      <c r="AN142" s="32"/>
      <c r="AO142" s="32"/>
      <c r="AP142" s="31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29"/>
      <c r="BB142" s="29"/>
      <c r="BC142" s="32"/>
      <c r="BD142" s="32"/>
      <c r="BE142" s="32"/>
      <c r="BF142" s="32"/>
      <c r="BG142" s="32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</row>
    <row r="143" spans="1:78">
      <c r="A143" s="80"/>
      <c r="B143" s="113"/>
      <c r="C143" s="126"/>
      <c r="D143" s="163"/>
      <c r="E143" s="30"/>
      <c r="F143" s="30"/>
      <c r="G143" s="30"/>
      <c r="H143" s="108"/>
      <c r="I143" s="113"/>
      <c r="J143" s="113"/>
      <c r="K143" s="163"/>
      <c r="L143" s="30"/>
      <c r="M143" s="30"/>
      <c r="N143" s="30"/>
      <c r="O143" s="133"/>
      <c r="P143" s="94"/>
      <c r="Q143" s="30"/>
      <c r="R143" s="30"/>
      <c r="S143" s="163"/>
      <c r="T143" s="30"/>
      <c r="U143" s="30"/>
      <c r="V143" s="30"/>
      <c r="W143" s="108"/>
      <c r="X143" s="30"/>
      <c r="Y143" s="30"/>
      <c r="Z143" s="163"/>
      <c r="AA143" s="30"/>
      <c r="AB143" s="30"/>
      <c r="AC143" s="30"/>
      <c r="AD143" s="108"/>
      <c r="AE143" s="310"/>
      <c r="AF143" s="88"/>
      <c r="AH143" s="32"/>
      <c r="AI143" s="32"/>
      <c r="AK143" s="32"/>
      <c r="AL143" s="32"/>
      <c r="AM143" s="32"/>
      <c r="AN143" s="32"/>
      <c r="AO143" s="32"/>
      <c r="AQ143" s="32"/>
      <c r="AR143" s="32"/>
      <c r="AS143" s="32"/>
      <c r="AT143" s="32"/>
      <c r="AU143" s="32"/>
      <c r="AW143" s="32"/>
      <c r="AX143" s="32"/>
      <c r="AY143" s="32"/>
      <c r="AZ143" s="32"/>
      <c r="BC143" s="32"/>
      <c r="BD143" s="32"/>
      <c r="BE143" s="32"/>
      <c r="BF143" s="32"/>
      <c r="BG143" s="32"/>
    </row>
    <row r="144" spans="1:78">
      <c r="A144" s="80">
        <v>32</v>
      </c>
      <c r="B144" s="304">
        <v>1</v>
      </c>
      <c r="C144" s="85">
        <v>16</v>
      </c>
      <c r="D144" s="21" t="str">
        <f ca="1">Scorecards!D37</f>
        <v>1Sx</v>
      </c>
      <c r="E144" s="299" t="str">
        <f ca="1">Scorecards!E37</f>
        <v>N</v>
      </c>
      <c r="F144" s="299">
        <f ca="1">Scorecards!F37</f>
        <v>0</v>
      </c>
      <c r="G144" s="299">
        <f ca="1">Scorecards!G37</f>
        <v>9</v>
      </c>
      <c r="H144" s="126">
        <f ca="1">Scorecards!H37</f>
        <v>140</v>
      </c>
      <c r="I144" s="85">
        <v>15</v>
      </c>
      <c r="J144" s="84">
        <v>2</v>
      </c>
      <c r="K144" s="21" t="str">
        <f ca="1">Scorecards!P37</f>
        <v>1NT</v>
      </c>
      <c r="L144" s="299" t="str">
        <f ca="1">Scorecards!Q37</f>
        <v>N</v>
      </c>
      <c r="M144" s="299">
        <f ca="1">Scorecards!R37</f>
        <v>0</v>
      </c>
      <c r="N144" s="299">
        <f ca="1">Scorecards!S37</f>
        <v>6</v>
      </c>
      <c r="O144" s="113">
        <f ca="1">-Scorecards!T37</f>
        <v>-50</v>
      </c>
      <c r="P144" s="87"/>
      <c r="Q144" s="128">
        <v>3</v>
      </c>
      <c r="R144" s="113">
        <v>14</v>
      </c>
      <c r="S144" s="21" t="str">
        <f ca="1">Scorecards!AB37</f>
        <v>2H</v>
      </c>
      <c r="T144" s="299" t="str">
        <f ca="1">Scorecards!AC37</f>
        <v>N</v>
      </c>
      <c r="U144" s="299" t="str">
        <f ca="1">Scorecards!AD37</f>
        <v>Sx</v>
      </c>
      <c r="V144" s="299">
        <f ca="1">Scorecards!AE37</f>
        <v>6</v>
      </c>
      <c r="W144" s="126">
        <f ca="1">Scorecards!AF37</f>
        <v>-100</v>
      </c>
      <c r="X144" s="85">
        <v>13</v>
      </c>
      <c r="Y144" s="86">
        <v>4</v>
      </c>
      <c r="Z144" s="21" t="str">
        <f ca="1">Scorecards!AN37</f>
        <v>1S</v>
      </c>
      <c r="AA144" s="299" t="str">
        <f ca="1">Scorecards!AO37</f>
        <v>N</v>
      </c>
      <c r="AB144" s="299">
        <f ca="1">Scorecards!AP37</f>
        <v>0</v>
      </c>
      <c r="AC144" s="299">
        <f ca="1">Scorecards!AQ37</f>
        <v>10</v>
      </c>
      <c r="AD144" s="126">
        <f ca="1">-Scorecards!AR37</f>
        <v>170</v>
      </c>
      <c r="AE144" s="310"/>
      <c r="AF144" s="88"/>
      <c r="AG144" s="26">
        <v>32</v>
      </c>
      <c r="AH144" s="32">
        <f>H144+H145+H146+O144+O145+O146+W144+W145+W146+AD144+AD145+AD146</f>
        <v>140</v>
      </c>
      <c r="AI144" s="32">
        <f>AH144/12</f>
        <v>11.666666666666666</v>
      </c>
      <c r="AJ144" s="29">
        <f>MAX(H146,O146,W146,AD146,AD145,W145,O145,H145,AD144,W144,O144,H144)</f>
        <v>170</v>
      </c>
      <c r="AK144" s="89">
        <f>MIN(H144,O144,W144,AD144,AD145,AD146,W145,W146,O145,O146,H145,H146)</f>
        <v>-150</v>
      </c>
      <c r="AL144" s="32">
        <f>AH144-AJ144-AK144</f>
        <v>120</v>
      </c>
      <c r="AM144" s="32">
        <f>AL144/10</f>
        <v>12</v>
      </c>
      <c r="AN144" s="32" t="e">
        <f ca="1">IF(AM144&gt;=0,MROUND(AM144,10),-MROUND(-AM144,10))</f>
        <v>#NAME?</v>
      </c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</row>
    <row r="145" spans="1:42">
      <c r="A145" s="134">
        <v>32</v>
      </c>
      <c r="B145" s="305">
        <v>5</v>
      </c>
      <c r="C145" s="85">
        <v>20</v>
      </c>
      <c r="D145" s="21" t="str">
        <f ca="1">Scorecards!D76</f>
        <v>3C</v>
      </c>
      <c r="E145" s="299" t="str">
        <f ca="1">Scorecards!E76</f>
        <v>E</v>
      </c>
      <c r="F145" s="299">
        <f ca="1">Scorecards!F76</f>
        <v>0</v>
      </c>
      <c r="G145" s="299">
        <f ca="1">Scorecards!G76</f>
        <v>10</v>
      </c>
      <c r="H145" s="126">
        <f ca="1">Scorecards!H76</f>
        <v>-130</v>
      </c>
      <c r="I145" s="85">
        <v>19</v>
      </c>
      <c r="J145" s="92">
        <v>6</v>
      </c>
      <c r="K145" s="21" t="str">
        <f ca="1">Scorecards!P76</f>
        <v>2H</v>
      </c>
      <c r="L145" s="299" t="str">
        <f ca="1">Scorecards!Q76</f>
        <v>N</v>
      </c>
      <c r="M145" s="299" t="str">
        <f ca="1">Scorecards!R76</f>
        <v>SK</v>
      </c>
      <c r="N145" s="299">
        <f ca="1">Scorecards!S76</f>
        <v>9</v>
      </c>
      <c r="O145" s="113">
        <f ca="1">-Scorecards!T76</f>
        <v>140</v>
      </c>
      <c r="P145" s="87"/>
      <c r="Q145" s="129">
        <v>7</v>
      </c>
      <c r="R145" s="113">
        <v>18</v>
      </c>
      <c r="S145" s="21" t="str">
        <f ca="1">Scorecards!AB76</f>
        <v>3H</v>
      </c>
      <c r="T145" s="299" t="str">
        <f ca="1">Scorecards!AC76</f>
        <v>S</v>
      </c>
      <c r="U145" s="299" t="str">
        <f ca="1">Scorecards!AD76</f>
        <v>C5</v>
      </c>
      <c r="V145" s="299">
        <f ca="1">Scorecards!AE76</f>
        <v>7</v>
      </c>
      <c r="W145" s="126">
        <f ca="1">Scorecards!AF76</f>
        <v>-100</v>
      </c>
      <c r="X145" s="85">
        <v>17</v>
      </c>
      <c r="Y145" s="93">
        <v>8</v>
      </c>
      <c r="Z145" s="21" t="str">
        <f ca="1">Scorecards!AN76</f>
        <v>1S</v>
      </c>
      <c r="AA145" s="299" t="str">
        <f ca="1">Scorecards!AO76</f>
        <v>N</v>
      </c>
      <c r="AB145" s="299" t="str">
        <f ca="1">Scorecards!AP76</f>
        <v>H2</v>
      </c>
      <c r="AC145" s="299">
        <f ca="1">Scorecards!AQ76</f>
        <v>8</v>
      </c>
      <c r="AD145" s="126">
        <f ca="1">-Scorecards!AR76</f>
        <v>110</v>
      </c>
      <c r="AE145" s="310"/>
      <c r="AF145" s="88"/>
    </row>
    <row r="146" spans="1:42" ht="15.75" thickBot="1">
      <c r="A146" s="116">
        <v>32</v>
      </c>
      <c r="B146" s="317">
        <v>9</v>
      </c>
      <c r="C146" s="122">
        <v>24</v>
      </c>
      <c r="D146" s="301" t="str">
        <f ca="1">Scorecards!D115</f>
        <v>3C</v>
      </c>
      <c r="E146" s="302" t="str">
        <f ca="1">Scorecards!E115</f>
        <v>E</v>
      </c>
      <c r="F146" s="302">
        <f ca="1">Scorecards!F115</f>
        <v>0</v>
      </c>
      <c r="G146" s="302">
        <f ca="1">Scorecards!G115</f>
        <v>11</v>
      </c>
      <c r="H146" s="303">
        <f ca="1">Scorecards!H115</f>
        <v>-150</v>
      </c>
      <c r="I146" s="122">
        <v>23</v>
      </c>
      <c r="J146" s="120">
        <v>10</v>
      </c>
      <c r="K146" s="301" t="str">
        <f ca="1">Scorecards!P115</f>
        <v>3S</v>
      </c>
      <c r="L146" s="302" t="str">
        <f ca="1">Scorecards!Q115</f>
        <v>S</v>
      </c>
      <c r="M146" s="302">
        <f ca="1">Scorecards!R115</f>
        <v>0</v>
      </c>
      <c r="N146" s="302">
        <f ca="1">Scorecards!S115</f>
        <v>9</v>
      </c>
      <c r="O146" s="122">
        <f ca="1">-Scorecards!T115</f>
        <v>140</v>
      </c>
      <c r="P146" s="123"/>
      <c r="Q146" s="127">
        <v>11</v>
      </c>
      <c r="R146" s="122">
        <v>22</v>
      </c>
      <c r="S146" s="301" t="str">
        <f ca="1">Scorecards!AB115</f>
        <v>1S</v>
      </c>
      <c r="T146" s="302" t="str">
        <f ca="1">Scorecards!AC115</f>
        <v>N</v>
      </c>
      <c r="U146" s="302">
        <f ca="1">Scorecards!AD115</f>
        <v>0</v>
      </c>
      <c r="V146" s="302">
        <f ca="1">Scorecards!AE115</f>
        <v>7</v>
      </c>
      <c r="W146" s="303">
        <f ca="1">Scorecards!AF115</f>
        <v>80</v>
      </c>
      <c r="X146" s="122">
        <v>21</v>
      </c>
      <c r="Y146" s="318">
        <v>12</v>
      </c>
      <c r="Z146" s="301" t="str">
        <f ca="1">Scorecards!AN115</f>
        <v>3C</v>
      </c>
      <c r="AA146" s="302" t="str">
        <f ca="1">Scorecards!AO115</f>
        <v>E</v>
      </c>
      <c r="AB146" s="302" t="str">
        <f ca="1">Scorecards!AP115</f>
        <v>H6</v>
      </c>
      <c r="AC146" s="302">
        <f ca="1">Scorecards!AQ115</f>
        <v>9</v>
      </c>
      <c r="AD146" s="303">
        <f ca="1">-Scorecards!AR115</f>
        <v>-110</v>
      </c>
      <c r="AE146" s="316"/>
      <c r="AF146" s="88"/>
    </row>
    <row r="147" spans="1:42" s="49" customFormat="1">
      <c r="A147" s="95"/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35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35"/>
      <c r="AE147" s="113"/>
      <c r="AF147" s="113"/>
      <c r="AG147" s="95"/>
      <c r="AP147" s="52"/>
    </row>
    <row r="148" spans="1:42">
      <c r="A148" s="95"/>
      <c r="B148" s="345" t="s">
        <v>36</v>
      </c>
      <c r="C148" s="345"/>
      <c r="D148" s="345"/>
      <c r="E148" s="345"/>
      <c r="F148" s="345"/>
      <c r="G148" s="345"/>
      <c r="H148" s="345"/>
      <c r="I148" s="345"/>
      <c r="J148" s="345"/>
      <c r="K148" s="345"/>
      <c r="L148" s="345"/>
      <c r="M148" s="50"/>
      <c r="N148" s="50"/>
      <c r="O148" s="50"/>
      <c r="P148" s="136"/>
      <c r="Q148" s="343"/>
      <c r="R148" s="343"/>
      <c r="S148" s="343"/>
      <c r="T148" s="343"/>
      <c r="U148" s="343"/>
      <c r="V148" s="343"/>
      <c r="W148" s="343"/>
      <c r="X148" s="343"/>
      <c r="Y148" s="343"/>
      <c r="Z148" s="343"/>
      <c r="AA148" s="343"/>
      <c r="AB148" s="50"/>
      <c r="AC148" s="50"/>
      <c r="AD148" s="136"/>
      <c r="AE148" s="50"/>
      <c r="AF148" s="113"/>
    </row>
    <row r="149" spans="1:42">
      <c r="A149" s="28"/>
      <c r="B149" s="51" t="s">
        <v>17</v>
      </c>
      <c r="C149" s="51"/>
      <c r="D149" s="51"/>
      <c r="E149" s="50">
        <f ca="1">Scorecards!I39</f>
        <v>36</v>
      </c>
      <c r="F149" s="51"/>
      <c r="G149" s="51"/>
      <c r="H149" s="51"/>
      <c r="I149" s="51" t="s">
        <v>20</v>
      </c>
      <c r="J149" s="51"/>
      <c r="K149" s="51"/>
      <c r="L149" s="50">
        <f ca="1">Scorecards!AG39</f>
        <v>-23</v>
      </c>
      <c r="M149" s="137"/>
      <c r="N149" s="51"/>
      <c r="O149" s="51"/>
      <c r="P149" s="50"/>
      <c r="Q149" s="138" t="s">
        <v>22</v>
      </c>
      <c r="R149" s="138"/>
      <c r="S149" s="138"/>
      <c r="T149" s="50">
        <f ca="1">Scorecards!U39</f>
        <v>-42</v>
      </c>
      <c r="U149" s="138"/>
      <c r="V149" s="138"/>
      <c r="W149" s="51"/>
      <c r="X149" s="51" t="s">
        <v>23</v>
      </c>
      <c r="Y149" s="51"/>
      <c r="Z149" s="137"/>
      <c r="AA149" s="343">
        <f ca="1">Scorecards!AS39</f>
        <v>55</v>
      </c>
      <c r="AB149" s="343"/>
      <c r="AC149" s="51"/>
      <c r="AD149" s="51"/>
      <c r="AE149" s="50"/>
      <c r="AF149" s="113"/>
      <c r="AG149" s="95"/>
    </row>
    <row r="150" spans="1:42">
      <c r="A150" s="28"/>
      <c r="B150" s="51" t="s">
        <v>18</v>
      </c>
      <c r="C150" s="51"/>
      <c r="D150" s="51"/>
      <c r="E150" s="50">
        <f ca="1">Scorecards!I78</f>
        <v>4</v>
      </c>
      <c r="F150" s="334"/>
      <c r="G150" s="51"/>
      <c r="H150" s="51"/>
      <c r="I150" s="51" t="s">
        <v>27</v>
      </c>
      <c r="J150" s="51"/>
      <c r="K150" s="51"/>
      <c r="L150" s="50">
        <f ca="1">Scorecards!AG78</f>
        <v>-105</v>
      </c>
      <c r="M150" s="137"/>
      <c r="N150" s="51"/>
      <c r="O150" s="51"/>
      <c r="P150" s="50"/>
      <c r="Q150" s="51" t="s">
        <v>26</v>
      </c>
      <c r="R150" s="51"/>
      <c r="S150" s="51"/>
      <c r="T150" s="50">
        <f ca="1">Scorecards!U78</f>
        <v>-9</v>
      </c>
      <c r="U150" s="138"/>
      <c r="V150" s="51"/>
      <c r="W150" s="51"/>
      <c r="X150" s="51" t="s">
        <v>28</v>
      </c>
      <c r="Y150" s="51"/>
      <c r="Z150" s="137"/>
      <c r="AA150" s="343">
        <f ca="1">Scorecards!AS78</f>
        <v>-92</v>
      </c>
      <c r="AB150" s="343"/>
      <c r="AC150" s="51"/>
      <c r="AD150" s="51"/>
      <c r="AE150" s="50"/>
      <c r="AF150" s="113"/>
      <c r="AG150" s="95"/>
    </row>
    <row r="151" spans="1:42">
      <c r="A151" s="28"/>
      <c r="B151" s="51" t="s">
        <v>19</v>
      </c>
      <c r="C151" s="51"/>
      <c r="D151" s="51"/>
      <c r="E151" s="50">
        <f ca="1">Scorecards!I117</f>
        <v>-76</v>
      </c>
      <c r="F151" s="334"/>
      <c r="G151" s="51"/>
      <c r="H151" s="51"/>
      <c r="I151" s="51" t="s">
        <v>30</v>
      </c>
      <c r="J151" s="51"/>
      <c r="K151" s="51"/>
      <c r="L151" s="50">
        <f ca="1">Scorecards!AG117</f>
        <v>-17</v>
      </c>
      <c r="M151" s="137"/>
      <c r="N151" s="51"/>
      <c r="O151" s="51"/>
      <c r="P151" s="50"/>
      <c r="Q151" s="138" t="s">
        <v>29</v>
      </c>
      <c r="R151" s="138"/>
      <c r="S151" s="138"/>
      <c r="T151" s="50">
        <f ca="1">Scorecards!U117</f>
        <v>-96</v>
      </c>
      <c r="U151" s="138"/>
      <c r="V151" s="51"/>
      <c r="W151" s="51"/>
      <c r="X151" s="51" t="s">
        <v>31</v>
      </c>
      <c r="Y151" s="51"/>
      <c r="Z151" s="137"/>
      <c r="AA151" s="343">
        <f ca="1">Scorecards!AS117</f>
        <v>3</v>
      </c>
      <c r="AB151" s="343"/>
      <c r="AC151" s="51"/>
      <c r="AD151" s="51"/>
      <c r="AE151" s="50"/>
      <c r="AF151" s="113"/>
      <c r="AG151" s="95"/>
      <c r="AI151" s="29">
        <v>4</v>
      </c>
    </row>
    <row r="152" spans="1:4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</row>
    <row r="153" spans="1:42" ht="15.75">
      <c r="A153" s="139"/>
      <c r="B153" s="51" t="s">
        <v>21</v>
      </c>
      <c r="C153" s="51"/>
      <c r="D153" s="51"/>
      <c r="E153" s="51"/>
      <c r="F153" s="51"/>
      <c r="G153" s="345">
        <f>E149+L149</f>
        <v>13</v>
      </c>
      <c r="H153" s="345"/>
      <c r="I153" s="51"/>
      <c r="J153" s="51"/>
      <c r="K153" s="51"/>
      <c r="L153" s="138"/>
      <c r="M153" s="138"/>
      <c r="N153" s="51"/>
      <c r="O153" s="51"/>
      <c r="P153" s="51"/>
      <c r="Q153" s="51"/>
      <c r="R153" s="51"/>
      <c r="S153" s="51"/>
      <c r="T153" s="51">
        <f>T149+AA149</f>
        <v>13</v>
      </c>
      <c r="U153" s="51"/>
      <c r="V153" s="51"/>
      <c r="W153" s="51"/>
      <c r="X153" s="51"/>
      <c r="Y153" s="51"/>
      <c r="Z153" s="51"/>
      <c r="AA153" s="51"/>
      <c r="AB153" s="28"/>
      <c r="AC153" s="28"/>
      <c r="AD153" s="28"/>
    </row>
    <row r="154" spans="1:42">
      <c r="A154" s="38"/>
      <c r="B154" s="51" t="s">
        <v>24</v>
      </c>
      <c r="C154" s="51"/>
      <c r="D154" s="51"/>
      <c r="E154" s="51"/>
      <c r="F154" s="51"/>
      <c r="G154" s="345">
        <f>E150+L150</f>
        <v>-101</v>
      </c>
      <c r="H154" s="345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>
        <f>T150+AA150</f>
        <v>-101</v>
      </c>
      <c r="U154" s="51"/>
      <c r="V154" s="51"/>
      <c r="W154" s="51"/>
      <c r="X154" s="51"/>
      <c r="Y154" s="51"/>
      <c r="Z154" s="51"/>
      <c r="AA154" s="51"/>
      <c r="AB154" s="28"/>
      <c r="AC154" s="28"/>
      <c r="AD154" s="28"/>
    </row>
    <row r="155" spans="1:42">
      <c r="A155" s="28"/>
      <c r="B155" s="51" t="s">
        <v>25</v>
      </c>
      <c r="C155" s="51"/>
      <c r="D155" s="51"/>
      <c r="E155" s="51"/>
      <c r="F155" s="51"/>
      <c r="G155" s="345">
        <f>E151+L151</f>
        <v>-93</v>
      </c>
      <c r="H155" s="345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>
        <f>T151+AA151</f>
        <v>-93</v>
      </c>
      <c r="U155" s="51"/>
      <c r="V155" s="51"/>
      <c r="W155" s="51"/>
      <c r="X155" s="51"/>
      <c r="Y155" s="51"/>
      <c r="Z155" s="51"/>
      <c r="AA155" s="51"/>
      <c r="AB155" s="28"/>
      <c r="AC155" s="28"/>
      <c r="AD155" s="28"/>
    </row>
    <row r="156" spans="1:4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</row>
    <row r="157" spans="1:4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</row>
    <row r="158" spans="1:4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</row>
    <row r="159" spans="1:4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</row>
    <row r="160" spans="1:4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</row>
    <row r="161" spans="1:30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</row>
    <row r="162" spans="1:30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</row>
    <row r="163" spans="1:30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</row>
    <row r="164" spans="1:30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</row>
    <row r="165" spans="1:30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</row>
    <row r="166" spans="1:30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</row>
    <row r="167" spans="1:30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</row>
    <row r="168" spans="1:30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</row>
    <row r="169" spans="1:30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</row>
    <row r="170" spans="1:30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</row>
    <row r="171" spans="1:30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</row>
    <row r="172" spans="1:30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</row>
    <row r="173" spans="1:30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</row>
    <row r="174" spans="1:30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</row>
    <row r="175" spans="1:30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</row>
    <row r="176" spans="1:30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</row>
    <row r="177" spans="1:30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</row>
    <row r="178" spans="1:30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</row>
    <row r="179" spans="1:30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</row>
    <row r="180" spans="1:30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</row>
    <row r="181" spans="1:30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</row>
  </sheetData>
  <mergeCells count="9">
    <mergeCell ref="G154:H154"/>
    <mergeCell ref="G155:H155"/>
    <mergeCell ref="AA151:AB151"/>
    <mergeCell ref="AA150:AB150"/>
    <mergeCell ref="AK18:AR18"/>
    <mergeCell ref="B148:L148"/>
    <mergeCell ref="Q148:AA148"/>
    <mergeCell ref="AA149:AB149"/>
    <mergeCell ref="G153:H153"/>
  </mergeCells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3" r:id="rId1"/>
  <rowBreaks count="6" manualBreakCount="6">
    <brk id="27" max="16383" man="1"/>
    <brk id="50" max="16383" man="1"/>
    <brk id="74" max="16383" man="1"/>
    <brk id="98" max="16383" man="1"/>
    <brk id="122" max="16383" man="1"/>
    <brk id="1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B28"/>
  <sheetViews>
    <sheetView workbookViewId="0">
      <selection activeCell="A17" sqref="A17"/>
    </sheetView>
  </sheetViews>
  <sheetFormatPr defaultRowHeight="15"/>
  <sheetData>
    <row r="3" spans="1:2">
      <c r="A3" s="5" t="s">
        <v>34</v>
      </c>
      <c r="B3" s="5" t="s">
        <v>35</v>
      </c>
    </row>
    <row r="4" spans="1:2">
      <c r="A4">
        <v>0</v>
      </c>
      <c r="B4">
        <v>0</v>
      </c>
    </row>
    <row r="5" spans="1:2">
      <c r="A5">
        <v>20</v>
      </c>
      <c r="B5">
        <v>1</v>
      </c>
    </row>
    <row r="6" spans="1:2">
      <c r="A6">
        <v>50</v>
      </c>
      <c r="B6">
        <v>2</v>
      </c>
    </row>
    <row r="7" spans="1:2">
      <c r="A7">
        <v>90</v>
      </c>
      <c r="B7">
        <v>3</v>
      </c>
    </row>
    <row r="8" spans="1:2">
      <c r="A8">
        <v>130</v>
      </c>
      <c r="B8">
        <v>4</v>
      </c>
    </row>
    <row r="9" spans="1:2">
      <c r="A9">
        <v>170</v>
      </c>
      <c r="B9">
        <v>5</v>
      </c>
    </row>
    <row r="10" spans="1:2">
      <c r="A10">
        <v>220</v>
      </c>
      <c r="B10">
        <v>6</v>
      </c>
    </row>
    <row r="11" spans="1:2">
      <c r="A11">
        <v>270</v>
      </c>
      <c r="B11">
        <v>7</v>
      </c>
    </row>
    <row r="12" spans="1:2">
      <c r="A12">
        <v>320</v>
      </c>
      <c r="B12">
        <v>8</v>
      </c>
    </row>
    <row r="13" spans="1:2">
      <c r="A13">
        <v>370</v>
      </c>
      <c r="B13">
        <v>9</v>
      </c>
    </row>
    <row r="14" spans="1:2">
      <c r="A14">
        <v>430</v>
      </c>
      <c r="B14">
        <v>10</v>
      </c>
    </row>
    <row r="15" spans="1:2">
      <c r="A15">
        <v>500</v>
      </c>
      <c r="B15">
        <v>11</v>
      </c>
    </row>
    <row r="16" spans="1:2">
      <c r="A16">
        <v>600</v>
      </c>
      <c r="B16">
        <v>12</v>
      </c>
    </row>
    <row r="17" spans="1:2">
      <c r="A17">
        <v>750</v>
      </c>
      <c r="B17">
        <v>13</v>
      </c>
    </row>
    <row r="18" spans="1:2">
      <c r="A18">
        <v>900</v>
      </c>
      <c r="B18">
        <v>14</v>
      </c>
    </row>
    <row r="19" spans="1:2">
      <c r="A19">
        <v>1100</v>
      </c>
      <c r="B19">
        <v>15</v>
      </c>
    </row>
    <row r="20" spans="1:2">
      <c r="A20">
        <v>1300</v>
      </c>
      <c r="B20">
        <v>16</v>
      </c>
    </row>
    <row r="21" spans="1:2">
      <c r="A21">
        <v>1500</v>
      </c>
      <c r="B21">
        <v>17</v>
      </c>
    </row>
    <row r="22" spans="1:2">
      <c r="A22">
        <v>1750</v>
      </c>
      <c r="B22">
        <v>18</v>
      </c>
    </row>
    <row r="23" spans="1:2">
      <c r="A23">
        <v>2000</v>
      </c>
      <c r="B23">
        <v>19</v>
      </c>
    </row>
    <row r="24" spans="1:2">
      <c r="A24">
        <v>2250</v>
      </c>
      <c r="B24">
        <v>20</v>
      </c>
    </row>
    <row r="25" spans="1:2">
      <c r="A25">
        <v>2500</v>
      </c>
      <c r="B25">
        <v>21</v>
      </c>
    </row>
    <row r="26" spans="1:2">
      <c r="A26">
        <v>3000</v>
      </c>
      <c r="B26">
        <v>22</v>
      </c>
    </row>
    <row r="27" spans="1:2">
      <c r="A27">
        <v>3500</v>
      </c>
      <c r="B27">
        <v>23</v>
      </c>
    </row>
    <row r="28" spans="1:2">
      <c r="A28">
        <v>4000</v>
      </c>
      <c r="B28">
        <v>24</v>
      </c>
    </row>
  </sheetData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144"/>
  <sheetViews>
    <sheetView topLeftCell="N112" workbookViewId="0">
      <selection activeCell="X126" sqref="X126"/>
    </sheetView>
  </sheetViews>
  <sheetFormatPr defaultRowHeight="15"/>
  <cols>
    <col min="1" max="1" width="4.140625" customWidth="1"/>
    <col min="2" max="6" width="5.7109375" customWidth="1"/>
    <col min="7" max="8" width="6.42578125" style="5" customWidth="1"/>
    <col min="9" max="9" width="6.42578125" customWidth="1"/>
    <col min="10" max="10" width="4.28515625" customWidth="1"/>
    <col min="11" max="15" width="5.7109375" customWidth="1"/>
    <col min="16" max="18" width="6.42578125" customWidth="1"/>
    <col min="19" max="19" width="4.28515625" customWidth="1"/>
    <col min="20" max="24" width="5.7109375" customWidth="1"/>
    <col min="25" max="27" width="6.42578125" customWidth="1"/>
    <col min="28" max="28" width="4.28515625" style="165" customWidth="1"/>
    <col min="29" max="33" width="5.7109375" customWidth="1"/>
    <col min="34" max="36" width="6.42578125" customWidth="1"/>
  </cols>
  <sheetData>
    <row r="1" spans="1:36">
      <c r="A1" t="s">
        <v>155</v>
      </c>
    </row>
    <row r="3" spans="1:36">
      <c r="B3" s="6" t="s">
        <v>40</v>
      </c>
      <c r="C3" s="7"/>
      <c r="D3" s="7"/>
      <c r="E3" s="7"/>
      <c r="F3" s="7"/>
      <c r="G3" s="281" t="s">
        <v>3</v>
      </c>
      <c r="H3" s="348" t="s">
        <v>41</v>
      </c>
      <c r="I3" s="349"/>
      <c r="K3" s="6" t="s">
        <v>42</v>
      </c>
      <c r="L3" s="7"/>
      <c r="M3" s="7"/>
      <c r="N3" s="7"/>
      <c r="O3" s="7"/>
      <c r="P3" s="281" t="s">
        <v>3</v>
      </c>
      <c r="Q3" s="348" t="s">
        <v>41</v>
      </c>
      <c r="R3" s="349"/>
      <c r="T3" s="6" t="s">
        <v>43</v>
      </c>
      <c r="U3" s="7"/>
      <c r="V3" s="7"/>
      <c r="W3" s="7"/>
      <c r="X3" s="7"/>
      <c r="Y3" s="281" t="s">
        <v>3</v>
      </c>
      <c r="Z3" s="348" t="s">
        <v>41</v>
      </c>
      <c r="AA3" s="349"/>
      <c r="AC3" s="6" t="s">
        <v>44</v>
      </c>
      <c r="AD3" s="7"/>
      <c r="AE3" s="7"/>
      <c r="AF3" s="7"/>
      <c r="AG3" s="7"/>
      <c r="AH3" s="281" t="s">
        <v>3</v>
      </c>
      <c r="AI3" s="348" t="s">
        <v>41</v>
      </c>
      <c r="AJ3" s="349"/>
    </row>
    <row r="4" spans="1:36">
      <c r="A4" s="165"/>
      <c r="B4" s="18"/>
      <c r="C4" s="19"/>
      <c r="D4" s="141" t="s">
        <v>45</v>
      </c>
      <c r="E4" s="142"/>
      <c r="F4" s="276" t="e">
        <f ca="1">Results!AN20</f>
        <v>#NAME?</v>
      </c>
      <c r="G4" s="280" t="s">
        <v>82</v>
      </c>
      <c r="H4" s="169" t="s">
        <v>3</v>
      </c>
      <c r="I4" s="170" t="s">
        <v>4</v>
      </c>
      <c r="J4" s="90"/>
      <c r="K4" s="264"/>
      <c r="L4" s="265"/>
      <c r="M4" s="266" t="s">
        <v>45</v>
      </c>
      <c r="N4" s="267"/>
      <c r="O4" s="247" t="e">
        <f ca="1">Results!AN24</f>
        <v>#NAME?</v>
      </c>
      <c r="P4" s="280" t="s">
        <v>82</v>
      </c>
      <c r="Q4" s="169" t="s">
        <v>3</v>
      </c>
      <c r="R4" s="170" t="s">
        <v>4</v>
      </c>
      <c r="S4" s="90"/>
      <c r="T4" s="264"/>
      <c r="U4" s="265"/>
      <c r="V4" s="266" t="s">
        <v>45</v>
      </c>
      <c r="W4" s="267"/>
      <c r="X4" s="247" t="e">
        <f ca="1">Results!AN28</f>
        <v>#NAME?</v>
      </c>
      <c r="Y4" s="280" t="s">
        <v>82</v>
      </c>
      <c r="Z4" s="169" t="s">
        <v>3</v>
      </c>
      <c r="AA4" s="170" t="s">
        <v>4</v>
      </c>
      <c r="AB4" s="268"/>
      <c r="AC4" s="264"/>
      <c r="AD4" s="265"/>
      <c r="AE4" s="266" t="s">
        <v>45</v>
      </c>
      <c r="AF4" s="267"/>
      <c r="AG4" s="247" t="e">
        <f ca="1">Results!AN32</f>
        <v>#NAME?</v>
      </c>
      <c r="AH4" s="280" t="s">
        <v>82</v>
      </c>
      <c r="AI4" s="169" t="s">
        <v>3</v>
      </c>
      <c r="AJ4" s="170" t="s">
        <v>4</v>
      </c>
    </row>
    <row r="5" spans="1:36">
      <c r="A5" s="165"/>
      <c r="B5" s="10">
        <v>1</v>
      </c>
      <c r="C5" s="4">
        <v>13</v>
      </c>
      <c r="D5" s="82" t="str">
        <f ca="1">Scorecards!$D6</f>
        <v>3NT</v>
      </c>
      <c r="E5" s="82" t="str">
        <f ca="1">Scorecards!$E6</f>
        <v>W</v>
      </c>
      <c r="F5" s="133">
        <f ca="1">Scorecards!$G6</f>
        <v>8</v>
      </c>
      <c r="G5" s="133">
        <f ca="1">Scorecards!$H6</f>
        <v>50</v>
      </c>
      <c r="H5" s="167" t="e">
        <f ca="1">IF($G5-$F$4&gt;=0,VLOOKUP($G5-$F$4,Imptable!$A$4:$B$28,2),-VLOOKUP($F$4-$G5,Imptable!$A$4:$B$28,2))</f>
        <v>#NAME?</v>
      </c>
      <c r="I5" s="167" t="e">
        <f ca="1">-H5</f>
        <v>#NAME?</v>
      </c>
      <c r="J5" s="268"/>
      <c r="K5" s="269">
        <v>1</v>
      </c>
      <c r="L5" s="155">
        <v>13</v>
      </c>
      <c r="M5" s="162" t="str">
        <f ca="1">Scorecards!$D7</f>
        <v>Pass</v>
      </c>
      <c r="N5" s="155">
        <f ca="1">Scorecards!$E7</f>
        <v>0</v>
      </c>
      <c r="O5" s="133">
        <f ca="1">Scorecards!$G7</f>
        <v>0</v>
      </c>
      <c r="P5" s="133">
        <f ca="1">Scorecards!$H7</f>
        <v>0</v>
      </c>
      <c r="Q5" s="167" t="e">
        <f ca="1">IF(P5-O$4&gt;=0,VLOOKUP(P5-O$4,Imptable!$A$4:$B$28,2),-VLOOKUP(O$4-P5,Imptable!$A$4:$B$28,2))</f>
        <v>#NAME?</v>
      </c>
      <c r="R5" s="167" t="e">
        <f ca="1">-Q5</f>
        <v>#NAME?</v>
      </c>
      <c r="S5" s="268"/>
      <c r="T5" s="269">
        <v>1</v>
      </c>
      <c r="U5" s="155">
        <v>13</v>
      </c>
      <c r="V5" s="162" t="str">
        <f ca="1">Scorecards!D8</f>
        <v>3D</v>
      </c>
      <c r="W5" s="155" t="str">
        <f ca="1">Scorecards!E8</f>
        <v>E</v>
      </c>
      <c r="X5" s="133">
        <f ca="1">Scorecards!G8</f>
        <v>12</v>
      </c>
      <c r="Y5" s="133">
        <f ca="1">Scorecards!H8</f>
        <v>-170</v>
      </c>
      <c r="Z5" s="167" t="e">
        <f ca="1">IF(Y5-X$4&gt;=0,VLOOKUP(Y5-X$4,Imptable!$A$4:$B$28,2),-VLOOKUP(X$4-Y5,Imptable!$A$4:$B$28,2))</f>
        <v>#NAME?</v>
      </c>
      <c r="AA5" s="167" t="e">
        <f ca="1">-Z5</f>
        <v>#NAME?</v>
      </c>
      <c r="AB5" s="268"/>
      <c r="AC5" s="269">
        <v>1</v>
      </c>
      <c r="AD5" s="155">
        <v>13</v>
      </c>
      <c r="AE5" s="162" t="str">
        <f ca="1">Scorecards!$D9</f>
        <v>4S</v>
      </c>
      <c r="AF5" s="155" t="str">
        <f ca="1">Scorecards!$E9</f>
        <v>E</v>
      </c>
      <c r="AG5" s="133">
        <f ca="1">Scorecards!$G9</f>
        <v>10</v>
      </c>
      <c r="AH5" s="133">
        <f ca="1">Scorecards!$H9</f>
        <v>-620</v>
      </c>
      <c r="AI5" s="167" t="e">
        <f ca="1">IF(AH5-AG$4&gt;=0,VLOOKUP(AH5-AG$4,Imptable!$A$4:$B$28,2),-VLOOKUP(AG$4-AH5,Imptable!$A$4:$B$28,2))</f>
        <v>#NAME?</v>
      </c>
      <c r="AJ5" s="167" t="e">
        <f t="shared" ref="AJ5:AJ16" ca="1" si="0">-AI5</f>
        <v>#NAME?</v>
      </c>
    </row>
    <row r="6" spans="1:36">
      <c r="A6" s="165"/>
      <c r="B6" s="11">
        <v>3</v>
      </c>
      <c r="C6" s="3">
        <v>15</v>
      </c>
      <c r="D6" s="82" t="str">
        <f ca="1">Scorecards!$AB6</f>
        <v>3NT</v>
      </c>
      <c r="E6" s="82" t="str">
        <f ca="1">Scorecards!$AC7</f>
        <v>E</v>
      </c>
      <c r="F6" s="108">
        <f ca="1">Scorecards!$AE7</f>
        <v>8</v>
      </c>
      <c r="G6" s="108">
        <f ca="1">Scorecards!$AF6</f>
        <v>50</v>
      </c>
      <c r="H6" s="167" t="e">
        <f ca="1">IF($G6-$F$4&gt;=0,VLOOKUP($G6-$F$4,Imptable!$A$4:$B$28,2),-VLOOKUP($F$4-$G6,Imptable!$A$4:$B$28,2))</f>
        <v>#NAME?</v>
      </c>
      <c r="I6" s="167" t="e">
        <f t="shared" ref="I6:I16" ca="1" si="1">-H6</f>
        <v>#NAME?</v>
      </c>
      <c r="J6" s="268"/>
      <c r="K6" s="270">
        <v>3</v>
      </c>
      <c r="L6" s="113">
        <v>15</v>
      </c>
      <c r="M6" s="163" t="str">
        <f ca="1">Scorecards!$AB7</f>
        <v>2NT</v>
      </c>
      <c r="N6" s="30" t="str">
        <f ca="1">Scorecards!$AC7</f>
        <v>E</v>
      </c>
      <c r="O6" s="108">
        <f ca="1">Scorecards!$AE7</f>
        <v>8</v>
      </c>
      <c r="P6" s="108">
        <f ca="1">Scorecards!$AF7</f>
        <v>-120</v>
      </c>
      <c r="Q6" s="167" t="e">
        <f ca="1">IF(P6-O$4&gt;=0,VLOOKUP(P6-O$4,Imptable!$A$4:$B$28,2),-VLOOKUP(O$4-P6,Imptable!$A$4:$B$28,2))</f>
        <v>#NAME?</v>
      </c>
      <c r="R6" s="167" t="e">
        <f t="shared" ref="R6:R16" ca="1" si="2">-Q6</f>
        <v>#NAME?</v>
      </c>
      <c r="S6" s="268"/>
      <c r="T6" s="270">
        <v>3</v>
      </c>
      <c r="U6" s="113">
        <v>15</v>
      </c>
      <c r="V6" s="163" t="str">
        <f ca="1">Scorecards!AB8</f>
        <v>5C</v>
      </c>
      <c r="W6" s="30" t="str">
        <f ca="1">Scorecards!AC8</f>
        <v>W</v>
      </c>
      <c r="X6" s="108">
        <f ca="1">Scorecards!AE8</f>
        <v>12</v>
      </c>
      <c r="Y6" s="108">
        <f ca="1">Scorecards!AF8</f>
        <v>-620</v>
      </c>
      <c r="Z6" s="167" t="e">
        <f ca="1">IF(Y6-X$4&gt;=0,VLOOKUP(Y6-X$4,Imptable!$A$4:$B$28,2),-VLOOKUP(X$4-Y6,Imptable!$A$4:$B$28,2))</f>
        <v>#NAME?</v>
      </c>
      <c r="AA6" s="167" t="e">
        <f t="shared" ref="AA6:AA16" ca="1" si="3">-Z6</f>
        <v>#NAME?</v>
      </c>
      <c r="AB6" s="268"/>
      <c r="AC6" s="270">
        <v>3</v>
      </c>
      <c r="AD6" s="113">
        <v>15</v>
      </c>
      <c r="AE6" s="163" t="str">
        <f ca="1">Scorecards!$AB9</f>
        <v>3NT</v>
      </c>
      <c r="AF6" s="30" t="str">
        <f ca="1">Scorecards!$AC9</f>
        <v>E</v>
      </c>
      <c r="AG6" s="108">
        <f ca="1">Scorecards!$AE9</f>
        <v>8</v>
      </c>
      <c r="AH6" s="108">
        <f ca="1">Scorecards!$AF9</f>
        <v>100</v>
      </c>
      <c r="AI6" s="167" t="e">
        <f ca="1">IF(AH6-AG$4&gt;=0,VLOOKUP(AH6-AG$4,Imptable!$A$4:$B$28,2),-VLOOKUP(AG$4-AH6,Imptable!$A$4:$B$28,2))</f>
        <v>#NAME?</v>
      </c>
      <c r="AJ6" s="167" t="e">
        <f t="shared" ca="1" si="0"/>
        <v>#NAME?</v>
      </c>
    </row>
    <row r="7" spans="1:36">
      <c r="A7" s="165"/>
      <c r="B7" s="12">
        <v>5</v>
      </c>
      <c r="C7" s="2">
        <v>17</v>
      </c>
      <c r="D7" s="82" t="str">
        <f ca="1">Scorecards!$D45</f>
        <v>3NT</v>
      </c>
      <c r="E7" s="82" t="str">
        <f ca="1">Scorecards!$E45</f>
        <v>W</v>
      </c>
      <c r="F7" s="108">
        <f ca="1">Scorecards!$G45</f>
        <v>9</v>
      </c>
      <c r="G7" s="108">
        <f ca="1">Scorecards!$H45</f>
        <v>-400</v>
      </c>
      <c r="H7" s="167" t="e">
        <f ca="1">IF($G7-$F$4&gt;=0,VLOOKUP($G7-$F$4,Imptable!$A$4:$B$28,2),-VLOOKUP($F$4-$G7,Imptable!$A$4:$B$28,2))</f>
        <v>#NAME?</v>
      </c>
      <c r="I7" s="167" t="e">
        <f t="shared" ca="1" si="1"/>
        <v>#NAME?</v>
      </c>
      <c r="J7" s="268"/>
      <c r="K7" s="271">
        <v>5</v>
      </c>
      <c r="L7" s="30">
        <v>17</v>
      </c>
      <c r="M7" s="163" t="str">
        <f ca="1">Scorecards!$D46</f>
        <v>Pass</v>
      </c>
      <c r="N7" s="30">
        <f ca="1">Scorecards!$E46</f>
        <v>0</v>
      </c>
      <c r="O7" s="108">
        <f ca="1">Scorecards!$G46</f>
        <v>0</v>
      </c>
      <c r="P7" s="108">
        <f ca="1">Scorecards!$H46</f>
        <v>0</v>
      </c>
      <c r="Q7" s="167" t="e">
        <f ca="1">IF(P7-O$4&gt;=0,VLOOKUP(P7-O$4,Imptable!$A$4:$B$28,2),-VLOOKUP(O$4-P7,Imptable!$A$4:$B$28,2))</f>
        <v>#NAME?</v>
      </c>
      <c r="R7" s="167" t="e">
        <f t="shared" ca="1" si="2"/>
        <v>#NAME?</v>
      </c>
      <c r="S7" s="282"/>
      <c r="T7" s="271">
        <v>5</v>
      </c>
      <c r="U7" s="30">
        <v>17</v>
      </c>
      <c r="V7" s="163" t="str">
        <f ca="1">Scorecards!D47</f>
        <v>3NT</v>
      </c>
      <c r="W7" s="30" t="str">
        <f ca="1">Scorecards!E47</f>
        <v>W</v>
      </c>
      <c r="X7" s="108">
        <f ca="1">Scorecards!G47</f>
        <v>7</v>
      </c>
      <c r="Y7" s="108">
        <f ca="1">Scorecards!H47</f>
        <v>200</v>
      </c>
      <c r="Z7" s="167" t="e">
        <f ca="1">IF(Y7-X$4&gt;=0,VLOOKUP(Y7-X$4,Imptable!$A$4:$B$28,2),-VLOOKUP(X$4-Y7,Imptable!$A$4:$B$28,2))</f>
        <v>#NAME?</v>
      </c>
      <c r="AA7" s="167" t="e">
        <f t="shared" ca="1" si="3"/>
        <v>#NAME?</v>
      </c>
      <c r="AB7" s="268"/>
      <c r="AC7" s="271">
        <v>5</v>
      </c>
      <c r="AD7" s="30">
        <v>17</v>
      </c>
      <c r="AE7" s="163" t="str">
        <f ca="1">Scorecards!$D48</f>
        <v>1NT</v>
      </c>
      <c r="AF7" s="30" t="str">
        <f ca="1">Scorecards!$E48</f>
        <v>E</v>
      </c>
      <c r="AG7" s="108">
        <f ca="1">Scorecards!$G48</f>
        <v>2</v>
      </c>
      <c r="AH7" s="108">
        <f ca="1">Scorecards!$H48</f>
        <v>-120</v>
      </c>
      <c r="AI7" s="167" t="e">
        <f ca="1">IF(AH7-AG$4&gt;=0,VLOOKUP(AH7-AG$4,Imptable!$A$4:$B$28,2),-VLOOKUP(AG$4-AH7,Imptable!$A$4:$B$28,2))</f>
        <v>#NAME?</v>
      </c>
      <c r="AJ7" s="167" t="e">
        <f t="shared" ca="1" si="0"/>
        <v>#NAME?</v>
      </c>
    </row>
    <row r="8" spans="1:36">
      <c r="A8" s="165"/>
      <c r="B8" s="13">
        <v>7</v>
      </c>
      <c r="C8" s="3">
        <v>19</v>
      </c>
      <c r="D8" s="82" t="str">
        <f ca="1">Scorecards!$AB45</f>
        <v>3NT</v>
      </c>
      <c r="E8" s="82" t="str">
        <f ca="1">Scorecards!$AC45</f>
        <v>W</v>
      </c>
      <c r="F8" s="108">
        <f ca="1">Scorecards!$AE45</f>
        <v>11</v>
      </c>
      <c r="G8" s="108">
        <f ca="1">Scorecards!$AF45</f>
        <v>-400</v>
      </c>
      <c r="H8" s="167" t="e">
        <f ca="1">IF($G8-$F$4&gt;=0,VLOOKUP($G8-$F$4,Imptable!$A$4:$B$28,2),-VLOOKUP($F$4-$G8,Imptable!$A$4:$B$28,2))</f>
        <v>#NAME?</v>
      </c>
      <c r="I8" s="167" t="e">
        <f t="shared" ca="1" si="1"/>
        <v>#NAME?</v>
      </c>
      <c r="J8" s="38"/>
      <c r="K8" s="272">
        <v>7</v>
      </c>
      <c r="L8" s="113">
        <v>19</v>
      </c>
      <c r="M8" s="163" t="str">
        <f ca="1">Scorecards!$AB46</f>
        <v>Pass</v>
      </c>
      <c r="N8" s="30">
        <f ca="1">Scorecards!$AC46</f>
        <v>0</v>
      </c>
      <c r="O8" s="108">
        <f ca="1">Scorecards!$AE46</f>
        <v>0</v>
      </c>
      <c r="P8" s="108">
        <f ca="1">Scorecards!$AF46</f>
        <v>0</v>
      </c>
      <c r="Q8" s="167" t="e">
        <f ca="1">IF(P8-O$4&gt;=0,VLOOKUP(P8-O$4,Imptable!$A$4:$B$28,2),-VLOOKUP(O$4-P8,Imptable!$A$4:$B$28,2))</f>
        <v>#NAME?</v>
      </c>
      <c r="R8" s="167" t="e">
        <f t="shared" ca="1" si="2"/>
        <v>#NAME?</v>
      </c>
      <c r="S8" s="268"/>
      <c r="T8" s="272">
        <v>7</v>
      </c>
      <c r="U8" s="113">
        <v>19</v>
      </c>
      <c r="V8" s="163" t="str">
        <f ca="1">Scorecards!AB47</f>
        <v>4D</v>
      </c>
      <c r="W8" s="30" t="str">
        <f ca="1">Scorecards!AC47</f>
        <v>E</v>
      </c>
      <c r="X8" s="108">
        <f ca="1">Scorecards!AE47</f>
        <v>12</v>
      </c>
      <c r="Y8" s="108">
        <f ca="1">Scorecards!AF47</f>
        <v>-170</v>
      </c>
      <c r="Z8" s="167" t="e">
        <f ca="1">IF(Y8-X$4&gt;=0,VLOOKUP(Y8-X$4,Imptable!$A$4:$B$28,2),-VLOOKUP(X$4-Y8,Imptable!$A$4:$B$28,2))</f>
        <v>#NAME?</v>
      </c>
      <c r="AA8" s="167" t="e">
        <f t="shared" ca="1" si="3"/>
        <v>#NAME?</v>
      </c>
      <c r="AB8" s="268"/>
      <c r="AC8" s="272">
        <v>7</v>
      </c>
      <c r="AD8" s="113">
        <v>19</v>
      </c>
      <c r="AE8" s="163" t="str">
        <f ca="1">Scorecards!$AB48</f>
        <v>4H</v>
      </c>
      <c r="AF8" s="30" t="str">
        <f ca="1">Scorecards!$AC48</f>
        <v>E</v>
      </c>
      <c r="AG8" s="108">
        <f ca="1">Scorecards!$AE48</f>
        <v>10</v>
      </c>
      <c r="AH8" s="108">
        <f ca="1">Scorecards!$AF48</f>
        <v>-620</v>
      </c>
      <c r="AI8" s="167" t="e">
        <f ca="1">IF(AH8-AG$4&gt;=0,VLOOKUP(AH8-AG$4,Imptable!$A$4:$B$28,2),-VLOOKUP(AG$4-AH8,Imptable!$A$4:$B$28,2))</f>
        <v>#NAME?</v>
      </c>
      <c r="AJ8" s="167" t="e">
        <f t="shared" ca="1" si="0"/>
        <v>#NAME?</v>
      </c>
    </row>
    <row r="9" spans="1:36">
      <c r="A9" s="165"/>
      <c r="B9" s="14">
        <v>9</v>
      </c>
      <c r="C9" s="2">
        <v>21</v>
      </c>
      <c r="D9" s="82" t="str">
        <f ca="1">Scorecards!$D84</f>
        <v>3NT</v>
      </c>
      <c r="E9" s="82" t="str">
        <f ca="1">Scorecards!$E84</f>
        <v>W</v>
      </c>
      <c r="F9" s="108">
        <f ca="1">Scorecards!$G84</f>
        <v>8</v>
      </c>
      <c r="G9" s="108">
        <f ca="1">Scorecards!$H84</f>
        <v>50</v>
      </c>
      <c r="H9" s="167" t="e">
        <f ca="1">IF($G9-$F$4&gt;=0,VLOOKUP($G9-$F$4,Imptable!$A$4:$B$28,2),-VLOOKUP($F$4-$G9,Imptable!$A$4:$B$28,2))</f>
        <v>#NAME?</v>
      </c>
      <c r="I9" s="167" t="e">
        <f t="shared" ca="1" si="1"/>
        <v>#NAME?</v>
      </c>
      <c r="J9" s="268"/>
      <c r="K9" s="273">
        <v>9</v>
      </c>
      <c r="L9" s="30">
        <v>21</v>
      </c>
      <c r="M9" s="163" t="str">
        <f ca="1">Scorecards!$D85</f>
        <v>3D</v>
      </c>
      <c r="N9" s="30" t="str">
        <f ca="1">Scorecards!$E85</f>
        <v>W</v>
      </c>
      <c r="O9" s="108">
        <f ca="1">Scorecards!$G85</f>
        <v>9</v>
      </c>
      <c r="P9" s="108">
        <f ca="1">Scorecards!$H85</f>
        <v>-110</v>
      </c>
      <c r="Q9" s="167" t="e">
        <f ca="1">IF(P9-O$4&gt;=0,VLOOKUP(P9-O$4,Imptable!$A$4:$B$28,2),-VLOOKUP(O$4-P9,Imptable!$A$4:$B$28,2))</f>
        <v>#NAME?</v>
      </c>
      <c r="R9" s="167" t="e">
        <f t="shared" ca="1" si="2"/>
        <v>#NAME?</v>
      </c>
      <c r="S9" s="268"/>
      <c r="T9" s="273">
        <v>9</v>
      </c>
      <c r="U9" s="30">
        <v>21</v>
      </c>
      <c r="V9" s="163" t="str">
        <f ca="1">Scorecards!D86</f>
        <v>3C</v>
      </c>
      <c r="W9" s="30" t="str">
        <f ca="1">Scorecards!E86</f>
        <v>E</v>
      </c>
      <c r="X9" s="108">
        <f ca="1">Scorecards!G86</f>
        <v>12</v>
      </c>
      <c r="Y9" s="108">
        <f ca="1">Scorecards!H86</f>
        <v>-170</v>
      </c>
      <c r="Z9" s="167" t="e">
        <f ca="1">IF(Y9-X$4&gt;=0,VLOOKUP(Y9-X$4,Imptable!$A$4:$B$28,2),-VLOOKUP(X$4-Y9,Imptable!$A$4:$B$28,2))</f>
        <v>#NAME?</v>
      </c>
      <c r="AA9" s="167" t="e">
        <f t="shared" ca="1" si="3"/>
        <v>#NAME?</v>
      </c>
      <c r="AB9" s="268"/>
      <c r="AC9" s="273">
        <v>9</v>
      </c>
      <c r="AD9" s="30">
        <v>21</v>
      </c>
      <c r="AE9" s="163" t="str">
        <f ca="1">Scorecards!$D87</f>
        <v>4S</v>
      </c>
      <c r="AF9" s="30" t="str">
        <f ca="1">Scorecards!$E87</f>
        <v>E</v>
      </c>
      <c r="AG9" s="108">
        <f ca="1">Scorecards!$G87</f>
        <v>9</v>
      </c>
      <c r="AH9" s="108">
        <f ca="1">Scorecards!$H87</f>
        <v>100</v>
      </c>
      <c r="AI9" s="167" t="e">
        <f ca="1">IF(AH9-AG$4&gt;=0,VLOOKUP(AH9-AG$4,Imptable!$A$4:$B$28,2),-VLOOKUP(AG$4-AH9,Imptable!$A$4:$B$28,2))</f>
        <v>#NAME?</v>
      </c>
      <c r="AJ9" s="167" t="e">
        <f t="shared" ca="1" si="0"/>
        <v>#NAME?</v>
      </c>
    </row>
    <row r="10" spans="1:36">
      <c r="A10" s="165"/>
      <c r="B10" s="15">
        <v>11</v>
      </c>
      <c r="C10" s="3">
        <v>23</v>
      </c>
      <c r="D10" s="82" t="str">
        <f ca="1">Scorecards!$AB84</f>
        <v>3C</v>
      </c>
      <c r="E10" s="82" t="str">
        <f ca="1">Scorecards!$AC84</f>
        <v>E</v>
      </c>
      <c r="F10" s="108">
        <f ca="1">Scorecards!$AE84</f>
        <v>9</v>
      </c>
      <c r="G10" s="108">
        <f ca="1">Scorecards!$AF84</f>
        <v>-110</v>
      </c>
      <c r="H10" s="167" t="e">
        <f ca="1">IF($G10-$F$4&gt;=0,VLOOKUP($G10-$F$4,Imptable!$A$4:$B$28,2),-VLOOKUP($F$4-$G10,Imptable!$A$4:$B$28,2))</f>
        <v>#NAME?</v>
      </c>
      <c r="I10" s="167" t="e">
        <f t="shared" ca="1" si="1"/>
        <v>#NAME?</v>
      </c>
      <c r="J10" s="268"/>
      <c r="K10" s="274">
        <v>11</v>
      </c>
      <c r="L10" s="113">
        <v>23</v>
      </c>
      <c r="M10" s="163" t="str">
        <f ca="1">Scorecards!$AB85</f>
        <v>2C</v>
      </c>
      <c r="N10" s="30" t="str">
        <f ca="1">Scorecards!$AC85</f>
        <v>N</v>
      </c>
      <c r="O10" s="108">
        <f ca="1">Scorecards!$AE85</f>
        <v>9</v>
      </c>
      <c r="P10" s="108">
        <f ca="1">Scorecards!$AF85</f>
        <v>110</v>
      </c>
      <c r="Q10" s="167" t="e">
        <f ca="1">IF(P10-O$4&gt;=0,VLOOKUP(P10-O$4,Imptable!$A$4:$B$28,2),-VLOOKUP(O$4-P10,Imptable!$A$4:$B$28,2))</f>
        <v>#NAME?</v>
      </c>
      <c r="R10" s="167" t="e">
        <f t="shared" ca="1" si="2"/>
        <v>#NAME?</v>
      </c>
      <c r="S10" s="268"/>
      <c r="T10" s="274">
        <v>11</v>
      </c>
      <c r="U10" s="113">
        <v>23</v>
      </c>
      <c r="V10" s="163" t="str">
        <f ca="1">Scorecards!AB86</f>
        <v>2S</v>
      </c>
      <c r="W10" s="30" t="str">
        <f ca="1">Scorecards!AC86</f>
        <v>S</v>
      </c>
      <c r="X10" s="108">
        <f ca="1">Scorecards!AE86</f>
        <v>9</v>
      </c>
      <c r="Y10" s="108">
        <f ca="1">Scorecards!AF86</f>
        <v>140</v>
      </c>
      <c r="Z10" s="167" t="e">
        <f ca="1">IF(Y10-X$4&gt;=0,VLOOKUP(Y10-X$4,Imptable!$A$4:$B$28,2),-VLOOKUP(X$4-Y10,Imptable!$A$4:$B$28,2))</f>
        <v>#NAME?</v>
      </c>
      <c r="AA10" s="167" t="e">
        <f t="shared" ca="1" si="3"/>
        <v>#NAME?</v>
      </c>
      <c r="AB10" s="268"/>
      <c r="AC10" s="274">
        <v>11</v>
      </c>
      <c r="AD10" s="113">
        <v>23</v>
      </c>
      <c r="AE10" s="163" t="str">
        <f ca="1">Scorecards!$AB87</f>
        <v>4S</v>
      </c>
      <c r="AF10" s="30" t="str">
        <f ca="1">Scorecards!$AC87</f>
        <v>E</v>
      </c>
      <c r="AG10" s="108">
        <f ca="1">Scorecards!$AE87</f>
        <v>10</v>
      </c>
      <c r="AH10" s="108">
        <f ca="1">Scorecards!$AF87</f>
        <v>-620</v>
      </c>
      <c r="AI10" s="167" t="e">
        <f ca="1">IF(AH10-AG$4&gt;=0,VLOOKUP(AH10-AG$4,Imptable!$A$4:$B$28,2),-VLOOKUP(AG$4-AH10,Imptable!$A$4:$B$28,2))</f>
        <v>#NAME?</v>
      </c>
      <c r="AJ10" s="167" t="e">
        <f t="shared" ca="1" si="0"/>
        <v>#NAME?</v>
      </c>
    </row>
    <row r="11" spans="1:36">
      <c r="A11" s="165"/>
      <c r="B11" s="16">
        <v>14</v>
      </c>
      <c r="C11" s="149">
        <v>2</v>
      </c>
      <c r="D11" s="82" t="str">
        <f ca="1">Scorecards!$P6</f>
        <v>3NT</v>
      </c>
      <c r="E11" s="82" t="str">
        <f ca="1">Scorecards!$Q6</f>
        <v>W</v>
      </c>
      <c r="F11" s="108">
        <f ca="1">Scorecards!$S6</f>
        <v>10</v>
      </c>
      <c r="G11" s="108">
        <f ca="1">-Scorecards!$T6</f>
        <v>-430</v>
      </c>
      <c r="H11" s="167" t="e">
        <f ca="1">IF($G11-$F$4&gt;=0,VLOOKUP($G11-$F$4,Imptable!$A$4:$B$28,2),-VLOOKUP($F$4-$G11,Imptable!$A$4:$B$28,2))</f>
        <v>#NAME?</v>
      </c>
      <c r="I11" s="167" t="e">
        <f t="shared" ca="1" si="1"/>
        <v>#NAME?</v>
      </c>
      <c r="J11" s="268"/>
      <c r="K11" s="163">
        <v>14</v>
      </c>
      <c r="L11" s="131">
        <v>2</v>
      </c>
      <c r="M11" s="163" t="str">
        <f ca="1">Scorecards!$P7</f>
        <v>Pass</v>
      </c>
      <c r="N11" s="30">
        <f ca="1">Scorecards!$Q7</f>
        <v>0</v>
      </c>
      <c r="O11" s="108">
        <f ca="1">Scorecards!$S7</f>
        <v>0</v>
      </c>
      <c r="P11" s="108">
        <f ca="1">-Scorecards!$T7</f>
        <v>0</v>
      </c>
      <c r="Q11" s="167" t="e">
        <f ca="1">IF(P11-O$4&gt;=0,VLOOKUP(P11-O$4,Imptable!$A$4:$B$28,2),-VLOOKUP(O$4-P11,Imptable!$A$4:$B$28,2))</f>
        <v>#NAME?</v>
      </c>
      <c r="R11" s="167" t="e">
        <f t="shared" ca="1" si="2"/>
        <v>#NAME?</v>
      </c>
      <c r="S11" s="268"/>
      <c r="T11" s="163">
        <v>14</v>
      </c>
      <c r="U11" s="131">
        <v>2</v>
      </c>
      <c r="V11" s="163" t="str">
        <f ca="1">Scorecards!P8</f>
        <v>5C</v>
      </c>
      <c r="W11" s="30" t="str">
        <f ca="1">Scorecards!Q8</f>
        <v>W</v>
      </c>
      <c r="X11" s="108">
        <f ca="1">Scorecards!S8</f>
        <v>12</v>
      </c>
      <c r="Y11" s="108">
        <f ca="1">-Scorecards!T8</f>
        <v>-620</v>
      </c>
      <c r="Z11" s="167" t="e">
        <f ca="1">IF(Y11-X$4&gt;=0,VLOOKUP(Y11-X$4,Imptable!$A$4:$B$28,2),-VLOOKUP(X$4-Y11,Imptable!$A$4:$B$28,2))</f>
        <v>#NAME?</v>
      </c>
      <c r="AA11" s="167" t="e">
        <f t="shared" ca="1" si="3"/>
        <v>#NAME?</v>
      </c>
      <c r="AB11" s="268"/>
      <c r="AC11" s="163">
        <v>14</v>
      </c>
      <c r="AD11" s="131">
        <v>2</v>
      </c>
      <c r="AE11" s="163" t="str">
        <f ca="1">Scorecards!$P9</f>
        <v>2S</v>
      </c>
      <c r="AF11" s="30" t="str">
        <f ca="1">Scorecards!$Q9</f>
        <v>E</v>
      </c>
      <c r="AG11" s="108">
        <f ca="1">Scorecards!$S9</f>
        <v>10</v>
      </c>
      <c r="AH11" s="108">
        <f ca="1">-Scorecards!$T9</f>
        <v>-170</v>
      </c>
      <c r="AI11" s="167" t="e">
        <f ca="1">IF(AH11-AG$4&gt;=0,VLOOKUP(AH11-AG$4,Imptable!$A$4:$B$28,2),-VLOOKUP(AG$4-AH11,Imptable!$A$4:$B$28,2))</f>
        <v>#NAME?</v>
      </c>
      <c r="AJ11" s="167" t="e">
        <f t="shared" ca="1" si="0"/>
        <v>#NAME?</v>
      </c>
    </row>
    <row r="12" spans="1:36">
      <c r="A12" s="165"/>
      <c r="B12" s="16">
        <v>16</v>
      </c>
      <c r="C12" s="150">
        <v>4</v>
      </c>
      <c r="D12" s="82" t="str">
        <f ca="1">Scorecards!$AN6</f>
        <v>5C</v>
      </c>
      <c r="E12" s="82" t="str">
        <f ca="1">Scorecards!$AO6</f>
        <v>E</v>
      </c>
      <c r="F12" s="108">
        <f ca="1">Scorecards!$AQ6</f>
        <v>10</v>
      </c>
      <c r="G12" s="108">
        <f ca="1">-Scorecards!$AR6</f>
        <v>50</v>
      </c>
      <c r="H12" s="167" t="e">
        <f ca="1">IF($G12-$F$4&gt;=0,VLOOKUP($G12-$F$4,Imptable!$A$4:$B$28,2),-VLOOKUP($F$4-$G12,Imptable!$A$4:$B$28,2))</f>
        <v>#NAME?</v>
      </c>
      <c r="I12" s="167" t="e">
        <f t="shared" ca="1" si="1"/>
        <v>#NAME?</v>
      </c>
      <c r="J12" s="268"/>
      <c r="K12" s="163">
        <v>16</v>
      </c>
      <c r="L12" s="132">
        <v>4</v>
      </c>
      <c r="M12" s="163" t="str">
        <f ca="1">Scorecards!$AN7</f>
        <v>Pass</v>
      </c>
      <c r="N12" s="30">
        <f ca="1">Scorecards!$AO7</f>
        <v>0</v>
      </c>
      <c r="O12" s="108">
        <f ca="1">Scorecards!$AQ7</f>
        <v>0</v>
      </c>
      <c r="P12" s="108">
        <f ca="1">-Scorecards!$AR7</f>
        <v>0</v>
      </c>
      <c r="Q12" s="167" t="e">
        <f ca="1">IF(P12-O$4&gt;=0,VLOOKUP(P12-O$4,Imptable!$A$4:$B$28,2),-VLOOKUP(O$4-P12,Imptable!$A$4:$B$28,2))</f>
        <v>#NAME?</v>
      </c>
      <c r="R12" s="167" t="e">
        <f t="shared" ca="1" si="2"/>
        <v>#NAME?</v>
      </c>
      <c r="S12" s="268"/>
      <c r="T12" s="163">
        <v>16</v>
      </c>
      <c r="U12" s="132">
        <v>4</v>
      </c>
      <c r="V12" s="163" t="str">
        <f ca="1">Scorecards!AN8</f>
        <v>4D</v>
      </c>
      <c r="W12" s="30" t="str">
        <f ca="1">Scorecards!AO8</f>
        <v>E</v>
      </c>
      <c r="X12" s="108">
        <f ca="1">Scorecards!AQ8</f>
        <v>12</v>
      </c>
      <c r="Y12" s="108">
        <f ca="1">-Scorecards!AR8</f>
        <v>-170</v>
      </c>
      <c r="Z12" s="167" t="e">
        <f ca="1">IF(Y12-X$4&gt;=0,VLOOKUP(Y12-X$4,Imptable!$A$4:$B$28,2),-VLOOKUP(X$4-Y12,Imptable!$A$4:$B$28,2))</f>
        <v>#NAME?</v>
      </c>
      <c r="AA12" s="167" t="e">
        <f t="shared" ca="1" si="3"/>
        <v>#NAME?</v>
      </c>
      <c r="AB12" s="268"/>
      <c r="AC12" s="163">
        <v>16</v>
      </c>
      <c r="AD12" s="132">
        <v>4</v>
      </c>
      <c r="AE12" s="163" t="str">
        <f ca="1">Scorecards!$AN9</f>
        <v>4S</v>
      </c>
      <c r="AF12" s="30" t="str">
        <f ca="1">Scorecards!$AO9</f>
        <v>E</v>
      </c>
      <c r="AG12" s="108">
        <f ca="1">Scorecards!$AQ9</f>
        <v>10</v>
      </c>
      <c r="AH12" s="108">
        <f ca="1">-Scorecards!$AR9</f>
        <v>-620</v>
      </c>
      <c r="AI12" s="167" t="e">
        <f ca="1">IF(AH12-AG$4&gt;=0,VLOOKUP(AH12-AG$4,Imptable!$A$4:$B$28,2),-VLOOKUP(AG$4-AH12,Imptable!$A$4:$B$28,2))</f>
        <v>#NAME?</v>
      </c>
      <c r="AJ12" s="167" t="e">
        <f t="shared" ca="1" si="0"/>
        <v>#NAME?</v>
      </c>
    </row>
    <row r="13" spans="1:36">
      <c r="A13" s="165"/>
      <c r="B13" s="16">
        <v>18</v>
      </c>
      <c r="C13" s="151">
        <v>6</v>
      </c>
      <c r="D13" s="82" t="str">
        <f ca="1">Scorecards!$P45</f>
        <v>3NT</v>
      </c>
      <c r="E13" s="82" t="str">
        <f ca="1">Scorecards!$Q45</f>
        <v>W</v>
      </c>
      <c r="F13" s="108">
        <f ca="1">Scorecards!$S45</f>
        <v>8</v>
      </c>
      <c r="G13" s="108">
        <f ca="1">-Scorecards!$T45</f>
        <v>50</v>
      </c>
      <c r="H13" s="167" t="e">
        <f ca="1">IF($G13-$F$4&gt;=0,VLOOKUP($G13-$F$4,Imptable!$A$4:$B$28,2),-VLOOKUP($F$4-$G13,Imptable!$A$4:$B$28,2))</f>
        <v>#NAME?</v>
      </c>
      <c r="I13" s="167" t="e">
        <f t="shared" ca="1" si="1"/>
        <v>#NAME?</v>
      </c>
      <c r="J13" s="268"/>
      <c r="K13" s="163">
        <v>18</v>
      </c>
      <c r="L13" s="53">
        <v>6</v>
      </c>
      <c r="M13" s="163" t="str">
        <f ca="1">Scorecards!$P46</f>
        <v>Pass</v>
      </c>
      <c r="N13" s="30">
        <f ca="1">Scorecards!$Q46</f>
        <v>0</v>
      </c>
      <c r="O13" s="108">
        <f ca="1">Scorecards!$S46</f>
        <v>0</v>
      </c>
      <c r="P13" s="108">
        <f ca="1">-Scorecards!$T46</f>
        <v>0</v>
      </c>
      <c r="Q13" s="167" t="e">
        <f ca="1">IF(P13-O$4&gt;=0,VLOOKUP(P13-O$4,Imptable!$A$4:$B$28,2),-VLOOKUP(O$4-P13,Imptable!$A$4:$B$28,2))</f>
        <v>#NAME?</v>
      </c>
      <c r="R13" s="167" t="e">
        <f t="shared" ca="1" si="2"/>
        <v>#NAME?</v>
      </c>
      <c r="S13" s="268"/>
      <c r="T13" s="163">
        <v>18</v>
      </c>
      <c r="U13" s="53">
        <v>6</v>
      </c>
      <c r="V13" s="163" t="str">
        <f ca="1">Scorecards!P47</f>
        <v>5C</v>
      </c>
      <c r="W13" s="30" t="str">
        <f ca="1">Scorecards!Q47</f>
        <v>E</v>
      </c>
      <c r="X13" s="108">
        <f ca="1">Scorecards!S47</f>
        <v>12</v>
      </c>
      <c r="Y13" s="108">
        <f ca="1">-Scorecards!T47</f>
        <v>-620</v>
      </c>
      <c r="Z13" s="167" t="e">
        <f ca="1">IF(Y13-X$4&gt;=0,VLOOKUP(Y13-X$4,Imptable!$A$4:$B$28,2),-VLOOKUP(X$4-Y13,Imptable!$A$4:$B$28,2))</f>
        <v>#NAME?</v>
      </c>
      <c r="AA13" s="167" t="e">
        <f t="shared" ca="1" si="3"/>
        <v>#NAME?</v>
      </c>
      <c r="AB13" s="268"/>
      <c r="AC13" s="163">
        <v>18</v>
      </c>
      <c r="AD13" s="53">
        <v>6</v>
      </c>
      <c r="AE13" s="163" t="str">
        <f ca="1">Scorecards!$P48</f>
        <v>4S</v>
      </c>
      <c r="AF13" s="30" t="str">
        <f ca="1">Scorecards!$Q48</f>
        <v>E</v>
      </c>
      <c r="AG13" s="108">
        <f ca="1">Scorecards!$S48</f>
        <v>10</v>
      </c>
      <c r="AH13" s="108">
        <f ca="1">-Scorecards!$T48</f>
        <v>-620</v>
      </c>
      <c r="AI13" s="167" t="e">
        <f ca="1">IF(AH13-AG$4&gt;=0,VLOOKUP(AH13-AG$4,Imptable!$A$4:$B$28,2),-VLOOKUP(AG$4-AH13,Imptable!$A$4:$B$28,2))</f>
        <v>#NAME?</v>
      </c>
      <c r="AJ13" s="167" t="e">
        <f t="shared" ca="1" si="0"/>
        <v>#NAME?</v>
      </c>
    </row>
    <row r="14" spans="1:36">
      <c r="A14" s="165"/>
      <c r="B14" s="16">
        <v>20</v>
      </c>
      <c r="C14" s="152">
        <v>8</v>
      </c>
      <c r="D14" s="82" t="str">
        <f ca="1">Scorecards!$AN45</f>
        <v>3NT</v>
      </c>
      <c r="E14" s="82" t="str">
        <f ca="1">Scorecards!$AO45</f>
        <v>W</v>
      </c>
      <c r="F14" s="108">
        <f ca="1">Scorecards!$AQ45</f>
        <v>8</v>
      </c>
      <c r="G14" s="108">
        <f ca="1">-Scorecards!$AR45</f>
        <v>50</v>
      </c>
      <c r="H14" s="167" t="e">
        <f ca="1">IF($G14-$F$4&gt;=0,VLOOKUP($G14-$F$4,Imptable!$A$4:$B$28,2),-VLOOKUP($F$4-$G14,Imptable!$A$4:$B$28,2))</f>
        <v>#NAME?</v>
      </c>
      <c r="I14" s="167" t="e">
        <f t="shared" ca="1" si="1"/>
        <v>#NAME?</v>
      </c>
      <c r="J14" s="268"/>
      <c r="K14" s="163">
        <v>20</v>
      </c>
      <c r="L14" s="275">
        <v>8</v>
      </c>
      <c r="M14" s="163" t="str">
        <f ca="1">Scorecards!$AN46</f>
        <v>Pass</v>
      </c>
      <c r="N14" s="30">
        <f ca="1">Scorecards!$AO46</f>
        <v>0</v>
      </c>
      <c r="O14" s="108">
        <f ca="1">Scorecards!$AQ46</f>
        <v>0</v>
      </c>
      <c r="P14" s="108">
        <f ca="1">-Scorecards!$AR46</f>
        <v>0</v>
      </c>
      <c r="Q14" s="167" t="e">
        <f ca="1">IF(P14-O$4&gt;=0,VLOOKUP(P14-O$4,Imptable!$A$4:$B$28,2),-VLOOKUP(O$4-P14,Imptable!$A$4:$B$28,2))</f>
        <v>#NAME?</v>
      </c>
      <c r="R14" s="167" t="e">
        <f t="shared" ca="1" si="2"/>
        <v>#NAME?</v>
      </c>
      <c r="S14" s="268"/>
      <c r="T14" s="163">
        <v>20</v>
      </c>
      <c r="U14" s="275">
        <v>8</v>
      </c>
      <c r="V14" s="163" t="str">
        <f ca="1">Scorecards!AN47</f>
        <v>5C</v>
      </c>
      <c r="W14" s="30" t="str">
        <f ca="1">Scorecards!AO47</f>
        <v>W</v>
      </c>
      <c r="X14" s="108">
        <f ca="1">Scorecards!AQ47</f>
        <v>10</v>
      </c>
      <c r="Y14" s="108">
        <f ca="1">-Scorecards!AR47</f>
        <v>100</v>
      </c>
      <c r="Z14" s="167" t="e">
        <f ca="1">IF(Y14-X$4&gt;=0,VLOOKUP(Y14-X$4,Imptable!$A$4:$B$28,2),-VLOOKUP(X$4-Y14,Imptable!$A$4:$B$28,2))</f>
        <v>#NAME?</v>
      </c>
      <c r="AA14" s="167" t="e">
        <f t="shared" ca="1" si="3"/>
        <v>#NAME?</v>
      </c>
      <c r="AB14" s="268"/>
      <c r="AC14" s="163">
        <v>20</v>
      </c>
      <c r="AD14" s="275">
        <v>8</v>
      </c>
      <c r="AE14" s="163" t="str">
        <f ca="1">Scorecards!$AN48</f>
        <v>3S</v>
      </c>
      <c r="AF14" s="30" t="str">
        <f ca="1">Scorecards!$AO48</f>
        <v>E</v>
      </c>
      <c r="AG14" s="108">
        <f ca="1">Scorecards!$AQ48</f>
        <v>9</v>
      </c>
      <c r="AH14" s="108">
        <f ca="1">-Scorecards!$AR48</f>
        <v>-140</v>
      </c>
      <c r="AI14" s="167" t="e">
        <f ca="1">IF(AH14-AG$4&gt;=0,VLOOKUP(AH14-AG$4,Imptable!$A$4:$B$28,2),-VLOOKUP(AG$4-AH14,Imptable!$A$4:$B$28,2))</f>
        <v>#NAME?</v>
      </c>
      <c r="AJ14" s="167" t="e">
        <f t="shared" ca="1" si="0"/>
        <v>#NAME?</v>
      </c>
    </row>
    <row r="15" spans="1:36">
      <c r="A15" s="165"/>
      <c r="B15" s="16">
        <v>22</v>
      </c>
      <c r="C15" s="153">
        <v>10</v>
      </c>
      <c r="D15" s="82" t="str">
        <f ca="1">Scorecards!$P84</f>
        <v>3NT</v>
      </c>
      <c r="E15" s="82" t="str">
        <f ca="1">Scorecards!$Q84</f>
        <v>W</v>
      </c>
      <c r="F15" s="108">
        <f ca="1">Scorecards!$S84</f>
        <v>10</v>
      </c>
      <c r="G15" s="108">
        <f ca="1">-Scorecards!$T84</f>
        <v>-430</v>
      </c>
      <c r="H15" s="167" t="e">
        <f ca="1">IF($G15-$F$4&gt;=0,VLOOKUP($G15-$F$4,Imptable!$A$4:$B$28,2),-VLOOKUP($F$4-$G15,Imptable!$A$4:$B$28,2))</f>
        <v>#NAME?</v>
      </c>
      <c r="I15" s="167" t="e">
        <f t="shared" ca="1" si="1"/>
        <v>#NAME?</v>
      </c>
      <c r="J15" s="268"/>
      <c r="K15" s="163">
        <v>22</v>
      </c>
      <c r="L15" s="63">
        <v>10</v>
      </c>
      <c r="M15" s="163" t="str">
        <f ca="1">Scorecards!$P85</f>
        <v>1NTx</v>
      </c>
      <c r="N15" s="30" t="str">
        <f ca="1">Scorecards!$Q85</f>
        <v>W</v>
      </c>
      <c r="O15" s="108">
        <f ca="1">Scorecards!$S85</f>
        <v>4</v>
      </c>
      <c r="P15" s="108">
        <f ca="1">-Scorecards!$T85</f>
        <v>500</v>
      </c>
      <c r="Q15" s="167" t="e">
        <f ca="1">IF(P15-O$4&gt;=0,VLOOKUP(P15-O$4,Imptable!$A$4:$B$28,2),-VLOOKUP(O$4-P15,Imptable!$A$4:$B$28,2))</f>
        <v>#NAME?</v>
      </c>
      <c r="R15" s="167" t="e">
        <f t="shared" ca="1" si="2"/>
        <v>#NAME?</v>
      </c>
      <c r="S15" s="268"/>
      <c r="T15" s="163">
        <v>22</v>
      </c>
      <c r="U15" s="63">
        <v>10</v>
      </c>
      <c r="V15" s="163" t="str">
        <f ca="1">Scorecards!P86</f>
        <v>5C</v>
      </c>
      <c r="W15" s="30" t="str">
        <f ca="1">Scorecards!Q86</f>
        <v>W</v>
      </c>
      <c r="X15" s="108">
        <f ca="1">Scorecards!S86</f>
        <v>10</v>
      </c>
      <c r="Y15" s="108">
        <f ca="1">-Scorecards!T86</f>
        <v>100</v>
      </c>
      <c r="Z15" s="167" t="e">
        <f ca="1">IF(Y15-X$4&gt;=0,VLOOKUP(Y15-X$4,Imptable!$A$4:$B$28,2),-VLOOKUP(X$4-Y15,Imptable!$A$4:$B$28,2))</f>
        <v>#NAME?</v>
      </c>
      <c r="AA15" s="167" t="e">
        <f t="shared" ca="1" si="3"/>
        <v>#NAME?</v>
      </c>
      <c r="AB15" s="268"/>
      <c r="AC15" s="163">
        <v>22</v>
      </c>
      <c r="AD15" s="63">
        <v>10</v>
      </c>
      <c r="AE15" s="163" t="str">
        <f ca="1">Scorecards!$P87</f>
        <v>4H</v>
      </c>
      <c r="AF15" s="30" t="str">
        <f ca="1">Scorecards!$Q87</f>
        <v>W</v>
      </c>
      <c r="AG15" s="108">
        <f ca="1">Scorecards!$S87</f>
        <v>9</v>
      </c>
      <c r="AH15" s="108">
        <f ca="1">-Scorecards!$T87</f>
        <v>100</v>
      </c>
      <c r="AI15" s="167" t="e">
        <f ca="1">IF(AH15-AG$4&gt;=0,VLOOKUP(AH15-AG$4,Imptable!$A$4:$B$28,2),-VLOOKUP(AG$4-AH15,Imptable!$A$4:$B$28,2))</f>
        <v>#NAME?</v>
      </c>
      <c r="AJ15" s="167" t="e">
        <f t="shared" ca="1" si="0"/>
        <v>#NAME?</v>
      </c>
    </row>
    <row r="16" spans="1:36">
      <c r="A16" s="165"/>
      <c r="B16" s="17">
        <v>24</v>
      </c>
      <c r="C16" s="154">
        <v>12</v>
      </c>
      <c r="D16" s="164" t="str">
        <f ca="1">Scorecards!$AN84</f>
        <v>3NT</v>
      </c>
      <c r="E16" s="101" t="str">
        <f ca="1">Scorecards!$AO84</f>
        <v>W</v>
      </c>
      <c r="F16" s="109">
        <f ca="1">Scorecards!$AQ84</f>
        <v>10</v>
      </c>
      <c r="G16" s="109">
        <f ca="1">-Scorecards!$AR84</f>
        <v>-430</v>
      </c>
      <c r="H16" s="168" t="e">
        <f ca="1">IF($G16-$F$4&gt;=0,VLOOKUP($G16-$F$4,Imptable!$A$4:$B$28,2),-VLOOKUP($F$4-$G16,Imptable!$A$4:$B$28,2))</f>
        <v>#NAME?</v>
      </c>
      <c r="I16" s="167" t="e">
        <f t="shared" ca="1" si="1"/>
        <v>#NAME?</v>
      </c>
      <c r="J16" s="268"/>
      <c r="K16" s="164">
        <v>24</v>
      </c>
      <c r="L16" s="106">
        <v>12</v>
      </c>
      <c r="M16" s="164" t="str">
        <f ca="1">Scorecards!$AN85</f>
        <v>Pass</v>
      </c>
      <c r="N16" s="101">
        <f ca="1">Scorecards!$AO85</f>
        <v>0</v>
      </c>
      <c r="O16" s="109">
        <f ca="1">Scorecards!$AQ85</f>
        <v>0</v>
      </c>
      <c r="P16" s="109">
        <f ca="1">-Scorecards!$AR85</f>
        <v>0</v>
      </c>
      <c r="Q16" s="168" t="e">
        <f ca="1">IF(P16-O$4&gt;=0,VLOOKUP(P16-O$4,Imptable!$A$4:$B$28,2),-VLOOKUP(O$4-P16,Imptable!$A$4:$B$28,2))</f>
        <v>#NAME?</v>
      </c>
      <c r="R16" s="168" t="e">
        <f t="shared" ca="1" si="2"/>
        <v>#NAME?</v>
      </c>
      <c r="S16" s="268"/>
      <c r="T16" s="164">
        <v>24</v>
      </c>
      <c r="U16" s="106">
        <v>12</v>
      </c>
      <c r="V16" s="164" t="str">
        <f ca="1">Scorecards!AN86</f>
        <v>4D</v>
      </c>
      <c r="W16" s="101" t="str">
        <f ca="1">Scorecards!AO86</f>
        <v>E</v>
      </c>
      <c r="X16" s="109">
        <f ca="1">Scorecards!AQ86</f>
        <v>12</v>
      </c>
      <c r="Y16" s="109">
        <f ca="1">-Scorecards!AR86</f>
        <v>-170</v>
      </c>
      <c r="Z16" s="168" t="e">
        <f ca="1">IF(Y16-X$4&gt;=0,VLOOKUP(Y16-X$4,Imptable!$A$4:$B$28,2),-VLOOKUP(X$4-Y16,Imptable!$A$4:$B$28,2))</f>
        <v>#NAME?</v>
      </c>
      <c r="AA16" s="168" t="e">
        <f t="shared" ca="1" si="3"/>
        <v>#NAME?</v>
      </c>
      <c r="AB16" s="268"/>
      <c r="AC16" s="164">
        <v>24</v>
      </c>
      <c r="AD16" s="106">
        <v>12</v>
      </c>
      <c r="AE16" s="164" t="str">
        <f ca="1">Scorecards!$AN87</f>
        <v>3S</v>
      </c>
      <c r="AF16" s="101" t="str">
        <f ca="1">Scorecards!$AO87</f>
        <v>E</v>
      </c>
      <c r="AG16" s="109">
        <f ca="1">Scorecards!$AQ87</f>
        <v>9</v>
      </c>
      <c r="AH16" s="109">
        <f ca="1">-Scorecards!$AR87</f>
        <v>-140</v>
      </c>
      <c r="AI16" s="168" t="e">
        <f ca="1">IF(AH16-AG$4&gt;=0,VLOOKUP(AH16-AG$4,Imptable!$A$4:$B$28,2),-VLOOKUP(AG$4-AH16,Imptable!$A$4:$B$28,2))</f>
        <v>#NAME?</v>
      </c>
      <c r="AJ16" s="168" t="e">
        <f t="shared" ca="1" si="0"/>
        <v>#NAME?</v>
      </c>
    </row>
    <row r="17" spans="1:36">
      <c r="A17" s="165"/>
      <c r="B17" s="1"/>
      <c r="C17" s="1"/>
      <c r="D17" s="1"/>
      <c r="E17" s="1"/>
      <c r="F17" s="1"/>
      <c r="G17" s="32"/>
      <c r="H17" s="32"/>
      <c r="I17" s="172"/>
      <c r="J17" s="268"/>
      <c r="K17" s="90"/>
      <c r="L17" s="90"/>
      <c r="M17" s="90"/>
      <c r="N17" s="90"/>
      <c r="O17" s="90"/>
      <c r="P17" s="90"/>
      <c r="Q17" s="90"/>
      <c r="R17" s="268"/>
      <c r="S17" s="268"/>
      <c r="T17" s="90"/>
      <c r="U17" s="90"/>
      <c r="V17" s="90"/>
      <c r="W17" s="90"/>
      <c r="X17" s="90"/>
      <c r="Y17" s="90"/>
      <c r="Z17" s="90"/>
      <c r="AA17" s="268"/>
      <c r="AB17" s="268"/>
      <c r="AC17" s="90"/>
      <c r="AD17" s="90"/>
      <c r="AE17" s="90"/>
      <c r="AF17" s="90"/>
      <c r="AG17" s="90"/>
      <c r="AH17" s="90"/>
      <c r="AI17" s="90"/>
      <c r="AJ17" s="268"/>
    </row>
    <row r="18" spans="1:36">
      <c r="A18" s="165"/>
      <c r="G18" s="173"/>
      <c r="H18" s="173"/>
      <c r="I18" s="90"/>
      <c r="J18" s="268"/>
      <c r="K18" s="90"/>
      <c r="L18" s="90"/>
      <c r="M18" s="90"/>
      <c r="N18" s="90"/>
      <c r="O18" s="90"/>
      <c r="P18" s="90"/>
      <c r="Q18" s="90"/>
      <c r="R18" s="90"/>
      <c r="S18" s="268"/>
      <c r="T18" s="90"/>
      <c r="U18" s="90"/>
      <c r="V18" s="90"/>
      <c r="W18" s="90"/>
      <c r="X18" s="90"/>
      <c r="Y18" s="90"/>
      <c r="Z18" s="90"/>
      <c r="AA18" s="90"/>
      <c r="AB18" s="268"/>
      <c r="AC18" s="90"/>
      <c r="AD18" s="90"/>
      <c r="AE18" s="90"/>
      <c r="AF18" s="90"/>
      <c r="AG18" s="90"/>
      <c r="AH18" s="90"/>
      <c r="AI18" s="90"/>
      <c r="AJ18" s="90"/>
    </row>
    <row r="19" spans="1:36">
      <c r="A19" s="165"/>
      <c r="B19" s="6" t="s">
        <v>46</v>
      </c>
      <c r="C19" s="7"/>
      <c r="D19" s="7"/>
      <c r="E19" s="7"/>
      <c r="F19" s="7"/>
      <c r="G19" s="281" t="s">
        <v>3</v>
      </c>
      <c r="H19" s="346" t="s">
        <v>41</v>
      </c>
      <c r="I19" s="347"/>
      <c r="J19" s="268"/>
      <c r="K19" s="277" t="s">
        <v>47</v>
      </c>
      <c r="L19" s="267"/>
      <c r="M19" s="267"/>
      <c r="N19" s="267"/>
      <c r="O19" s="267"/>
      <c r="P19" s="281" t="s">
        <v>3</v>
      </c>
      <c r="Q19" s="346" t="s">
        <v>41</v>
      </c>
      <c r="R19" s="347"/>
      <c r="S19" s="268"/>
      <c r="T19" s="277" t="s">
        <v>48</v>
      </c>
      <c r="U19" s="267"/>
      <c r="V19" s="267"/>
      <c r="W19" s="267"/>
      <c r="X19" s="267"/>
      <c r="Y19" s="281" t="s">
        <v>3</v>
      </c>
      <c r="Z19" s="346" t="s">
        <v>41</v>
      </c>
      <c r="AA19" s="347"/>
      <c r="AB19" s="268"/>
      <c r="AC19" s="277" t="s">
        <v>49</v>
      </c>
      <c r="AD19" s="267"/>
      <c r="AE19" s="267"/>
      <c r="AF19" s="267"/>
      <c r="AG19" s="267"/>
      <c r="AH19" s="281" t="s">
        <v>3</v>
      </c>
      <c r="AI19" s="346" t="s">
        <v>41</v>
      </c>
      <c r="AJ19" s="347"/>
    </row>
    <row r="20" spans="1:36">
      <c r="A20" s="165"/>
      <c r="B20" s="18"/>
      <c r="C20" s="19"/>
      <c r="D20" s="20" t="s">
        <v>45</v>
      </c>
      <c r="E20" s="7"/>
      <c r="F20" s="247" t="e">
        <f ca="1">Results!AN36</f>
        <v>#NAME?</v>
      </c>
      <c r="G20" s="280" t="s">
        <v>82</v>
      </c>
      <c r="H20" s="169" t="s">
        <v>3</v>
      </c>
      <c r="I20" s="170" t="s">
        <v>4</v>
      </c>
      <c r="J20" s="268"/>
      <c r="K20" s="264"/>
      <c r="L20" s="265"/>
      <c r="M20" s="266" t="s">
        <v>45</v>
      </c>
      <c r="N20" s="267"/>
      <c r="O20" s="247" t="e">
        <f ca="1">Results!AN40</f>
        <v>#NAME?</v>
      </c>
      <c r="P20" s="280" t="s">
        <v>82</v>
      </c>
      <c r="Q20" s="169" t="s">
        <v>3</v>
      </c>
      <c r="R20" s="170" t="s">
        <v>4</v>
      </c>
      <c r="S20" s="268"/>
      <c r="T20" s="264"/>
      <c r="U20" s="265"/>
      <c r="V20" s="266" t="s">
        <v>45</v>
      </c>
      <c r="W20" s="267"/>
      <c r="X20" s="247" t="e">
        <f ca="1">Results!AN44</f>
        <v>#NAME?</v>
      </c>
      <c r="Y20" s="280" t="s">
        <v>82</v>
      </c>
      <c r="Z20" s="169" t="s">
        <v>3</v>
      </c>
      <c r="AA20" s="170" t="s">
        <v>4</v>
      </c>
      <c r="AB20" s="268"/>
      <c r="AC20" s="264"/>
      <c r="AD20" s="265"/>
      <c r="AE20" s="266" t="s">
        <v>45</v>
      </c>
      <c r="AF20" s="267"/>
      <c r="AG20" s="247" t="e">
        <f ca="1">Results!AN48</f>
        <v>#NAME?</v>
      </c>
      <c r="AH20" s="280" t="s">
        <v>82</v>
      </c>
      <c r="AI20" s="169" t="s">
        <v>3</v>
      </c>
      <c r="AJ20" s="170" t="s">
        <v>4</v>
      </c>
    </row>
    <row r="21" spans="1:36">
      <c r="A21" s="165"/>
      <c r="B21" s="10">
        <v>1</v>
      </c>
      <c r="C21" s="4">
        <v>13</v>
      </c>
      <c r="D21" s="162" t="str">
        <f ca="1">Scorecards!$D10</f>
        <v>3H</v>
      </c>
      <c r="E21" s="155" t="str">
        <f ca="1">Scorecards!$E10</f>
        <v>S</v>
      </c>
      <c r="F21" s="133">
        <f ca="1">Scorecards!$G10</f>
        <v>9</v>
      </c>
      <c r="G21" s="133">
        <f ca="1">Scorecards!$H10</f>
        <v>140</v>
      </c>
      <c r="H21" s="167" t="e">
        <f ca="1">IF(G21-F$20&gt;=0,VLOOKUP(G21-F$20,Imptable!$A$4:$B$28,2),-VLOOKUP(F$20-G21,Imptable!$A$4:$B$28,2))</f>
        <v>#NAME?</v>
      </c>
      <c r="I21" s="167" t="e">
        <f ca="1">-H21</f>
        <v>#NAME?</v>
      </c>
      <c r="J21" s="268"/>
      <c r="K21" s="269">
        <v>1</v>
      </c>
      <c r="L21" s="155">
        <v>13</v>
      </c>
      <c r="M21" s="162" t="str">
        <f ca="1">Scorecards!$D11</f>
        <v>3D</v>
      </c>
      <c r="N21" s="155" t="str">
        <f ca="1">Scorecards!$E11</f>
        <v>E</v>
      </c>
      <c r="O21" s="133">
        <f ca="1">Scorecards!$G11</f>
        <v>8</v>
      </c>
      <c r="P21" s="133">
        <f ca="1">Scorecards!$H11</f>
        <v>100</v>
      </c>
      <c r="Q21" s="167" t="e">
        <f ca="1">IF(P21-O$20&gt;=0,VLOOKUP(P21-O$20,Imptable!$A$4:$B$28,2),-VLOOKUP(O$20-P21,Imptable!$A$4:$B$28,2))</f>
        <v>#NAME?</v>
      </c>
      <c r="R21" s="167" t="e">
        <f ca="1">-Q21</f>
        <v>#NAME?</v>
      </c>
      <c r="S21" s="268"/>
      <c r="T21" s="269">
        <v>1</v>
      </c>
      <c r="U21" s="155">
        <v>13</v>
      </c>
      <c r="V21" s="162" t="str">
        <f ca="1">Scorecards!D12</f>
        <v>3NT</v>
      </c>
      <c r="W21" s="155" t="str">
        <f ca="1">Scorecards!E12</f>
        <v>W</v>
      </c>
      <c r="X21" s="133">
        <f ca="1">Scorecards!G12</f>
        <v>8</v>
      </c>
      <c r="Y21" s="133">
        <f ca="1">Scorecards!H12</f>
        <v>100</v>
      </c>
      <c r="Z21" s="167" t="e">
        <f ca="1">IF(Y21-X$20&gt;=0,VLOOKUP(Y21-X$20,Imptable!$A$4:$B$28,2),-VLOOKUP(X$20-Y21,Imptable!$A$4:$B$28,2))</f>
        <v>#NAME?</v>
      </c>
      <c r="AA21" s="167" t="e">
        <f t="shared" ref="AA21:AA32" ca="1" si="4">-Z21</f>
        <v>#NAME?</v>
      </c>
      <c r="AB21" s="268"/>
      <c r="AC21" s="269">
        <v>1</v>
      </c>
      <c r="AD21" s="155">
        <v>13</v>
      </c>
      <c r="AE21" s="162" t="str">
        <f ca="1">Scorecards!$D13</f>
        <v>2D</v>
      </c>
      <c r="AF21" s="155" t="str">
        <f ca="1">Scorecards!$E13</f>
        <v>N</v>
      </c>
      <c r="AG21" s="133">
        <f ca="1">Scorecards!$G13</f>
        <v>9</v>
      </c>
      <c r="AH21" s="133">
        <f ca="1">Scorecards!$H13</f>
        <v>110</v>
      </c>
      <c r="AI21" s="167" t="e">
        <f ca="1">IF(AH21-AG$20&gt;=0,VLOOKUP(AH21-AG$20,Imptable!$A$4:$B$28,2),-VLOOKUP(AG$20-AH21,Imptable!$A$4:$B$28,2))</f>
        <v>#NAME?</v>
      </c>
      <c r="AJ21" s="167" t="e">
        <f t="shared" ref="AJ21:AJ32" ca="1" si="5">-AI21</f>
        <v>#NAME?</v>
      </c>
    </row>
    <row r="22" spans="1:36">
      <c r="A22" s="165"/>
      <c r="B22" s="11">
        <v>3</v>
      </c>
      <c r="C22" s="3">
        <v>15</v>
      </c>
      <c r="D22" s="82" t="str">
        <f ca="1">Scorecards!$AB10</f>
        <v>3H</v>
      </c>
      <c r="E22" s="82" t="str">
        <f ca="1">Scorecards!$AC10</f>
        <v>S</v>
      </c>
      <c r="F22" s="108">
        <f ca="1">Scorecards!$AE10</f>
        <v>8</v>
      </c>
      <c r="G22" s="108">
        <f ca="1">Scorecards!$AF10</f>
        <v>-100</v>
      </c>
      <c r="H22" s="167" t="e">
        <f ca="1">IF($G22-$F$20&gt;=0,VLOOKUP($G22-$F$20,Imptable!$A$4:$B$28,2),-VLOOKUP($F$20-$G22,Imptable!$A$4:$B$28,2))</f>
        <v>#NAME?</v>
      </c>
      <c r="I22" s="167" t="e">
        <f t="shared" ref="I22:I32" ca="1" si="6">-H22</f>
        <v>#NAME?</v>
      </c>
      <c r="J22" s="268"/>
      <c r="K22" s="270">
        <v>3</v>
      </c>
      <c r="L22" s="113">
        <v>15</v>
      </c>
      <c r="M22" s="163" t="str">
        <f ca="1">Scorecards!$AB11</f>
        <v>3NT</v>
      </c>
      <c r="N22" s="30" t="str">
        <f ca="1">Scorecards!$AC11</f>
        <v>E</v>
      </c>
      <c r="O22" s="108">
        <f ca="1">Scorecards!$AE11</f>
        <v>9</v>
      </c>
      <c r="P22" s="108">
        <f ca="1">Scorecards!$AF11</f>
        <v>-600</v>
      </c>
      <c r="Q22" s="167" t="e">
        <f ca="1">IF(P22-O$20&gt;=0,VLOOKUP(P22-O$20,Imptable!$A$4:$B$28,2),-VLOOKUP(O$20-P22,Imptable!$A$4:$B$28,2))</f>
        <v>#NAME?</v>
      </c>
      <c r="R22" s="167" t="e">
        <f t="shared" ref="R22:R32" ca="1" si="7">-Q22</f>
        <v>#NAME?</v>
      </c>
      <c r="S22" s="268"/>
      <c r="T22" s="270">
        <v>3</v>
      </c>
      <c r="U22" s="113">
        <v>15</v>
      </c>
      <c r="V22" s="163" t="str">
        <f ca="1">Scorecards!AB12</f>
        <v>3NT</v>
      </c>
      <c r="W22" s="30" t="str">
        <f ca="1">Scorecards!AC12</f>
        <v>W</v>
      </c>
      <c r="X22" s="108">
        <f ca="1">Scorecards!AE12</f>
        <v>8</v>
      </c>
      <c r="Y22" s="108">
        <f ca="1">Scorecards!AF12</f>
        <v>100</v>
      </c>
      <c r="Z22" s="167" t="e">
        <f ca="1">IF(Y22-X$20&gt;=0,VLOOKUP(Y22-X$20,Imptable!$A$4:$B$28,2),-VLOOKUP(X$20-Y22,Imptable!$A$4:$B$28,2))</f>
        <v>#NAME?</v>
      </c>
      <c r="AA22" s="167" t="e">
        <f t="shared" ca="1" si="4"/>
        <v>#NAME?</v>
      </c>
      <c r="AB22" s="268"/>
      <c r="AC22" s="270">
        <v>3</v>
      </c>
      <c r="AD22" s="113">
        <v>15</v>
      </c>
      <c r="AE22" s="163" t="str">
        <f ca="1">Scorecards!$AB13</f>
        <v>2D</v>
      </c>
      <c r="AF22" s="30" t="str">
        <f ca="1">Scorecards!$AC13</f>
        <v>S</v>
      </c>
      <c r="AG22" s="108">
        <f ca="1">Scorecards!$AE13</f>
        <v>9</v>
      </c>
      <c r="AH22" s="108">
        <f ca="1">Scorecards!$AF13</f>
        <v>110</v>
      </c>
      <c r="AI22" s="167" t="e">
        <f ca="1">IF(AH22-AG$20&gt;=0,VLOOKUP(AH22-AG$20,Imptable!$A$4:$B$28,2),-VLOOKUP(AG$20-AH22,Imptable!$A$4:$B$28,2))</f>
        <v>#NAME?</v>
      </c>
      <c r="AJ22" s="167" t="e">
        <f t="shared" ca="1" si="5"/>
        <v>#NAME?</v>
      </c>
    </row>
    <row r="23" spans="1:36">
      <c r="A23" s="165"/>
      <c r="B23" s="12">
        <v>5</v>
      </c>
      <c r="C23" s="2">
        <v>17</v>
      </c>
      <c r="D23" s="82" t="str">
        <f ca="1">Scorecards!$D49</f>
        <v>2NT</v>
      </c>
      <c r="E23" s="82" t="str">
        <f ca="1">Scorecards!$E49</f>
        <v>W</v>
      </c>
      <c r="F23" s="108">
        <f ca="1">Scorecards!$G49</f>
        <v>8</v>
      </c>
      <c r="G23" s="108">
        <f ca="1">Scorecards!$H49</f>
        <v>-120</v>
      </c>
      <c r="H23" s="167" t="e">
        <f ca="1">IF($G23-$F$20&gt;=0,VLOOKUP($G23-$F$20,Imptable!$A$4:$B$28,2),-VLOOKUP($F$20-$G23,Imptable!$A$4:$B$28,2))</f>
        <v>#NAME?</v>
      </c>
      <c r="I23" s="167" t="e">
        <f t="shared" ca="1" si="6"/>
        <v>#NAME?</v>
      </c>
      <c r="J23" s="268"/>
      <c r="K23" s="271">
        <v>5</v>
      </c>
      <c r="L23" s="30">
        <v>17</v>
      </c>
      <c r="M23" s="163" t="str">
        <f ca="1">Scorecards!$D50</f>
        <v>3D</v>
      </c>
      <c r="N23" s="30" t="str">
        <f ca="1">Scorecards!$E50</f>
        <v>E</v>
      </c>
      <c r="O23" s="108">
        <f ca="1">Scorecards!$G50</f>
        <v>8</v>
      </c>
      <c r="P23" s="108">
        <f ca="1">Scorecards!$H50</f>
        <v>100</v>
      </c>
      <c r="Q23" s="167" t="e">
        <f ca="1">IF(P23-O$20&gt;=0,VLOOKUP(P23-O$20,Imptable!$A$4:$B$28,2),-VLOOKUP(O$20-P23,Imptable!$A$4:$B$28,2))</f>
        <v>#NAME?</v>
      </c>
      <c r="R23" s="167" t="e">
        <f t="shared" ca="1" si="7"/>
        <v>#NAME?</v>
      </c>
      <c r="S23" s="268"/>
      <c r="T23" s="271">
        <v>5</v>
      </c>
      <c r="U23" s="30">
        <v>17</v>
      </c>
      <c r="V23" s="163" t="str">
        <f ca="1">Scorecards!D51</f>
        <v>3NT</v>
      </c>
      <c r="W23" s="30" t="str">
        <f ca="1">Scorecards!E51</f>
        <v>W</v>
      </c>
      <c r="X23" s="108">
        <f ca="1">Scorecards!G51</f>
        <v>8</v>
      </c>
      <c r="Y23" s="108">
        <f ca="1">Scorecards!H51</f>
        <v>100</v>
      </c>
      <c r="Z23" s="167" t="e">
        <f ca="1">IF(Y23-X$20&gt;=0,VLOOKUP(Y23-X$20,Imptable!$A$4:$B$28,2),-VLOOKUP(X$20-Y23,Imptable!$A$4:$B$28,2))</f>
        <v>#NAME?</v>
      </c>
      <c r="AA23" s="167" t="e">
        <f t="shared" ca="1" si="4"/>
        <v>#NAME?</v>
      </c>
      <c r="AB23" s="268"/>
      <c r="AC23" s="271">
        <v>5</v>
      </c>
      <c r="AD23" s="30">
        <v>17</v>
      </c>
      <c r="AE23" s="163" t="str">
        <f ca="1">Scorecards!$D52</f>
        <v>2S</v>
      </c>
      <c r="AF23" s="30" t="str">
        <f ca="1">Scorecards!$E52</f>
        <v>W</v>
      </c>
      <c r="AG23" s="108">
        <f ca="1">Scorecards!$G52</f>
        <v>7</v>
      </c>
      <c r="AH23" s="108">
        <f ca="1">Scorecards!$H52</f>
        <v>50</v>
      </c>
      <c r="AI23" s="167" t="e">
        <f ca="1">IF(AH23-AG$20&gt;=0,VLOOKUP(AH23-AG$20,Imptable!$A$4:$B$28,2),-VLOOKUP(AG$20-AH23,Imptable!$A$4:$B$28,2))</f>
        <v>#NAME?</v>
      </c>
      <c r="AJ23" s="167" t="e">
        <f t="shared" ca="1" si="5"/>
        <v>#NAME?</v>
      </c>
    </row>
    <row r="24" spans="1:36">
      <c r="A24" s="165"/>
      <c r="B24" s="13">
        <v>7</v>
      </c>
      <c r="C24" s="3">
        <v>19</v>
      </c>
      <c r="D24" s="82" t="str">
        <f ca="1">Scorecards!$AB49</f>
        <v>3H</v>
      </c>
      <c r="E24" s="82" t="str">
        <f ca="1">Scorecards!$AC49</f>
        <v>S</v>
      </c>
      <c r="F24" s="108">
        <f ca="1">Scorecards!$AE49</f>
        <v>8</v>
      </c>
      <c r="G24" s="108">
        <f ca="1">Scorecards!$AF49</f>
        <v>-100</v>
      </c>
      <c r="H24" s="167" t="e">
        <f ca="1">IF($G24-$F$20&gt;=0,VLOOKUP($G24-$F$20,Imptable!$A$4:$B$28,2),-VLOOKUP($F$20-$G24,Imptable!$A$4:$B$28,2))</f>
        <v>#NAME?</v>
      </c>
      <c r="I24" s="167" t="e">
        <f t="shared" ca="1" si="6"/>
        <v>#NAME?</v>
      </c>
      <c r="J24" s="268"/>
      <c r="K24" s="272">
        <v>7</v>
      </c>
      <c r="L24" s="113">
        <v>19</v>
      </c>
      <c r="M24" s="163" t="str">
        <f ca="1">Scorecards!$AB50</f>
        <v>2C</v>
      </c>
      <c r="N24" s="30" t="str">
        <f ca="1">Scorecards!$AC50</f>
        <v>N</v>
      </c>
      <c r="O24" s="108">
        <f ca="1">Scorecards!$AE50</f>
        <v>6</v>
      </c>
      <c r="P24" s="108">
        <f ca="1">Scorecards!$AF50</f>
        <v>-100</v>
      </c>
      <c r="Q24" s="167" t="e">
        <f ca="1">IF(P24-O$20&gt;=0,VLOOKUP(P24-O$20,Imptable!$A$4:$B$28,2),-VLOOKUP(O$20-P24,Imptable!$A$4:$B$28,2))</f>
        <v>#NAME?</v>
      </c>
      <c r="R24" s="167" t="e">
        <f t="shared" ca="1" si="7"/>
        <v>#NAME?</v>
      </c>
      <c r="S24" s="268"/>
      <c r="T24" s="272">
        <v>7</v>
      </c>
      <c r="U24" s="113">
        <v>19</v>
      </c>
      <c r="V24" s="163" t="str">
        <f ca="1">Scorecards!AB51</f>
        <v>3NT</v>
      </c>
      <c r="W24" s="30" t="str">
        <f ca="1">Scorecards!AC51</f>
        <v>W</v>
      </c>
      <c r="X24" s="108">
        <f ca="1">Scorecards!AE51</f>
        <v>8</v>
      </c>
      <c r="Y24" s="108">
        <f ca="1">Scorecards!AF51</f>
        <v>100</v>
      </c>
      <c r="Z24" s="167" t="e">
        <f ca="1">IF(Y24-X$20&gt;=0,VLOOKUP(Y24-X$20,Imptable!$A$4:$B$28,2),-VLOOKUP(X$20-Y24,Imptable!$A$4:$B$28,2))</f>
        <v>#NAME?</v>
      </c>
      <c r="AA24" s="167" t="e">
        <f t="shared" ca="1" si="4"/>
        <v>#NAME?</v>
      </c>
      <c r="AB24" s="268"/>
      <c r="AC24" s="272">
        <v>7</v>
      </c>
      <c r="AD24" s="113">
        <v>19</v>
      </c>
      <c r="AE24" s="163" t="str">
        <f ca="1">Scorecards!$AB52</f>
        <v>2H</v>
      </c>
      <c r="AF24" s="30" t="str">
        <f ca="1">Scorecards!$AC52</f>
        <v>W</v>
      </c>
      <c r="AG24" s="108">
        <f ca="1">Scorecards!$AE52</f>
        <v>4</v>
      </c>
      <c r="AH24" s="108">
        <f ca="1">Scorecards!$AF52</f>
        <v>200</v>
      </c>
      <c r="AI24" s="167" t="e">
        <f ca="1">IF(AH24-AG$20&gt;=0,VLOOKUP(AH24-AG$20,Imptable!$A$4:$B$28,2),-VLOOKUP(AG$20-AH24,Imptable!$A$4:$B$28,2))</f>
        <v>#NAME?</v>
      </c>
      <c r="AJ24" s="167" t="e">
        <f t="shared" ca="1" si="5"/>
        <v>#NAME?</v>
      </c>
    </row>
    <row r="25" spans="1:36">
      <c r="A25" s="165"/>
      <c r="B25" s="14">
        <v>9</v>
      </c>
      <c r="C25" s="2">
        <v>21</v>
      </c>
      <c r="D25" s="82" t="str">
        <f ca="1">Scorecards!$D88</f>
        <v>2H</v>
      </c>
      <c r="E25" s="82" t="str">
        <f ca="1">Scorecards!$E88</f>
        <v>N</v>
      </c>
      <c r="F25" s="108">
        <f ca="1">Scorecards!$G88</f>
        <v>8</v>
      </c>
      <c r="G25" s="108">
        <f ca="1">Scorecards!$H88</f>
        <v>110</v>
      </c>
      <c r="H25" s="167" t="e">
        <f ca="1">IF($G25-$F$20&gt;=0,VLOOKUP($G25-$F$20,Imptable!$A$4:$B$28,2),-VLOOKUP($F$20-$G25,Imptable!$A$4:$B$28,2))</f>
        <v>#NAME?</v>
      </c>
      <c r="I25" s="167" t="e">
        <f t="shared" ca="1" si="6"/>
        <v>#NAME?</v>
      </c>
      <c r="J25" s="268"/>
      <c r="K25" s="273">
        <v>9</v>
      </c>
      <c r="L25" s="30">
        <v>21</v>
      </c>
      <c r="M25" s="163" t="str">
        <f ca="1">Scorecards!$D89</f>
        <v>2H</v>
      </c>
      <c r="N25" s="30" t="str">
        <f ca="1">Scorecards!$E89</f>
        <v>S</v>
      </c>
      <c r="O25" s="108">
        <f ca="1">Scorecards!$G89</f>
        <v>10</v>
      </c>
      <c r="P25" s="108">
        <f ca="1">Scorecards!$H89</f>
        <v>170</v>
      </c>
      <c r="Q25" s="167" t="e">
        <f ca="1">IF(P25-O$20&gt;=0,VLOOKUP(P25-O$20,Imptable!$A$4:$B$28,2),-VLOOKUP(O$20-P25,Imptable!$A$4:$B$28,2))</f>
        <v>#NAME?</v>
      </c>
      <c r="R25" s="167" t="e">
        <f t="shared" ca="1" si="7"/>
        <v>#NAME?</v>
      </c>
      <c r="S25" s="268"/>
      <c r="T25" s="273">
        <v>9</v>
      </c>
      <c r="U25" s="30">
        <v>21</v>
      </c>
      <c r="V25" s="163" t="str">
        <f ca="1">Scorecards!D90</f>
        <v>4H</v>
      </c>
      <c r="W25" s="30" t="str">
        <f ca="1">Scorecards!E90</f>
        <v>W</v>
      </c>
      <c r="X25" s="108">
        <f ca="1">Scorecards!G90</f>
        <v>10</v>
      </c>
      <c r="Y25" s="108">
        <f ca="1">Scorecards!H90</f>
        <v>-620</v>
      </c>
      <c r="Z25" s="167" t="e">
        <f ca="1">IF(Y25-X$20&gt;=0,VLOOKUP(Y25-X$20,Imptable!$A$4:$B$28,2),-VLOOKUP(X$20-Y25,Imptable!$A$4:$B$28,2))</f>
        <v>#NAME?</v>
      </c>
      <c r="AA25" s="167" t="e">
        <f t="shared" ca="1" si="4"/>
        <v>#NAME?</v>
      </c>
      <c r="AB25" s="268"/>
      <c r="AC25" s="273">
        <v>9</v>
      </c>
      <c r="AD25" s="30">
        <v>21</v>
      </c>
      <c r="AE25" s="163" t="str">
        <f ca="1">Scorecards!$D91</f>
        <v>3D</v>
      </c>
      <c r="AF25" s="30" t="str">
        <f ca="1">Scorecards!$E91</f>
        <v>N</v>
      </c>
      <c r="AG25" s="108">
        <f ca="1">Scorecards!$G91</f>
        <v>8</v>
      </c>
      <c r="AH25" s="108">
        <f ca="1">Scorecards!$H91</f>
        <v>110</v>
      </c>
      <c r="AI25" s="167" t="e">
        <f ca="1">IF(AH25-AG$20&gt;=0,VLOOKUP(AH25-AG$20,Imptable!$A$4:$B$28,2),-VLOOKUP(AG$20-AH25,Imptable!$A$4:$B$28,2))</f>
        <v>#NAME?</v>
      </c>
      <c r="AJ25" s="167" t="e">
        <f t="shared" ca="1" si="5"/>
        <v>#NAME?</v>
      </c>
    </row>
    <row r="26" spans="1:36">
      <c r="A26" s="165"/>
      <c r="B26" s="15">
        <v>11</v>
      </c>
      <c r="C26" s="3">
        <v>23</v>
      </c>
      <c r="D26" s="82" t="str">
        <f ca="1">Scorecards!$AB88</f>
        <v>3H</v>
      </c>
      <c r="E26" s="82" t="str">
        <f ca="1">Scorecards!$AC88</f>
        <v>S</v>
      </c>
      <c r="F26" s="108">
        <f ca="1">Scorecards!$AE88</f>
        <v>7</v>
      </c>
      <c r="G26" s="108">
        <f ca="1">Scorecards!$AF88</f>
        <v>-200</v>
      </c>
      <c r="H26" s="167" t="e">
        <f ca="1">IF($G26-$F$20&gt;=0,VLOOKUP($G26-$F$20,Imptable!$A$4:$B$28,2),-VLOOKUP($F$20-$G26,Imptable!$A$4:$B$28,2))</f>
        <v>#NAME?</v>
      </c>
      <c r="I26" s="167" t="e">
        <f t="shared" ca="1" si="6"/>
        <v>#NAME?</v>
      </c>
      <c r="J26" s="268"/>
      <c r="K26" s="274">
        <v>11</v>
      </c>
      <c r="L26" s="113">
        <v>23</v>
      </c>
      <c r="M26" s="163" t="str">
        <f ca="1">Scorecards!$AB89</f>
        <v>2H</v>
      </c>
      <c r="N26" s="30" t="str">
        <f ca="1">Scorecards!$AC89</f>
        <v>S</v>
      </c>
      <c r="O26" s="108">
        <f ca="1">Scorecards!$AE89</f>
        <v>9</v>
      </c>
      <c r="P26" s="108">
        <f ca="1">Scorecards!$AF89</f>
        <v>140</v>
      </c>
      <c r="Q26" s="167" t="e">
        <f ca="1">IF(P26-O$20&gt;=0,VLOOKUP(P26-O$20,Imptable!$A$4:$B$28,2),-VLOOKUP(O$20-P26,Imptable!$A$4:$B$28,2))</f>
        <v>#NAME?</v>
      </c>
      <c r="R26" s="167" t="e">
        <f t="shared" ca="1" si="7"/>
        <v>#NAME?</v>
      </c>
      <c r="S26" s="268"/>
      <c r="T26" s="274">
        <v>11</v>
      </c>
      <c r="U26" s="113">
        <v>23</v>
      </c>
      <c r="V26" s="163" t="str">
        <f ca="1">Scorecards!AB90</f>
        <v>3NT</v>
      </c>
      <c r="W26" s="30" t="str">
        <f ca="1">Scorecards!AC90</f>
        <v>W</v>
      </c>
      <c r="X26" s="108">
        <f ca="1">Scorecards!AE90</f>
        <v>8</v>
      </c>
      <c r="Y26" s="108">
        <f ca="1">Scorecards!AF90</f>
        <v>100</v>
      </c>
      <c r="Z26" s="167" t="e">
        <f ca="1">IF(Y26-X$20&gt;=0,VLOOKUP(Y26-X$20,Imptable!$A$4:$B$28,2),-VLOOKUP(X$20-Y26,Imptable!$A$4:$B$28,2))</f>
        <v>#NAME?</v>
      </c>
      <c r="AA26" s="167" t="e">
        <f t="shared" ca="1" si="4"/>
        <v>#NAME?</v>
      </c>
      <c r="AB26" s="268"/>
      <c r="AC26" s="274">
        <v>11</v>
      </c>
      <c r="AD26" s="113">
        <v>23</v>
      </c>
      <c r="AE26" s="163" t="str">
        <f ca="1">Scorecards!$AB91</f>
        <v>2D</v>
      </c>
      <c r="AF26" s="30" t="str">
        <f ca="1">Scorecards!$AC91</f>
        <v>S</v>
      </c>
      <c r="AG26" s="108">
        <f ca="1">Scorecards!$AE91</f>
        <v>9</v>
      </c>
      <c r="AH26" s="108">
        <f ca="1">Scorecards!$AF91</f>
        <v>110</v>
      </c>
      <c r="AI26" s="167" t="e">
        <f ca="1">IF(AH26-AG$20&gt;=0,VLOOKUP(AH26-AG$20,Imptable!$A$4:$B$28,2),-VLOOKUP(AG$20-AH26,Imptable!$A$4:$B$28,2))</f>
        <v>#NAME?</v>
      </c>
      <c r="AJ26" s="167" t="e">
        <f t="shared" ca="1" si="5"/>
        <v>#NAME?</v>
      </c>
    </row>
    <row r="27" spans="1:36">
      <c r="A27" s="165"/>
      <c r="B27" s="16">
        <v>14</v>
      </c>
      <c r="C27" s="149">
        <v>2</v>
      </c>
      <c r="D27" s="82" t="str">
        <f ca="1">Scorecards!$P10</f>
        <v>3H</v>
      </c>
      <c r="E27" s="82" t="str">
        <f ca="1">Scorecards!$Q10</f>
        <v>S</v>
      </c>
      <c r="F27" s="108">
        <f ca="1">Scorecards!$S10</f>
        <v>8</v>
      </c>
      <c r="G27" s="108">
        <f ca="1">-Scorecards!$T10</f>
        <v>-100</v>
      </c>
      <c r="H27" s="167" t="e">
        <f ca="1">IF($G27-$F$20&gt;=0,VLOOKUP($G27-$F$20,Imptable!$A$4:$B$28,2),-VLOOKUP($F$20-$G27,Imptable!$A$4:$B$28,2))</f>
        <v>#NAME?</v>
      </c>
      <c r="I27" s="167" t="e">
        <f t="shared" ca="1" si="6"/>
        <v>#NAME?</v>
      </c>
      <c r="J27" s="268"/>
      <c r="K27" s="163">
        <v>14</v>
      </c>
      <c r="L27" s="131">
        <v>2</v>
      </c>
      <c r="M27" s="163" t="str">
        <f ca="1">Scorecards!$P11</f>
        <v>2H</v>
      </c>
      <c r="N27" s="30" t="str">
        <f ca="1">Scorecards!$Q11</f>
        <v>S</v>
      </c>
      <c r="O27" s="108">
        <f ca="1">Scorecards!$S11</f>
        <v>10</v>
      </c>
      <c r="P27" s="108">
        <f ca="1">-Scorecards!$T11</f>
        <v>170</v>
      </c>
      <c r="Q27" s="167" t="e">
        <f ca="1">IF(P27-O$20&gt;=0,VLOOKUP(P27-O$20,Imptable!$A$4:$B$28,2),-VLOOKUP(O$20-P27,Imptable!$A$4:$B$28,2))</f>
        <v>#NAME?</v>
      </c>
      <c r="R27" s="167" t="e">
        <f t="shared" ca="1" si="7"/>
        <v>#NAME?</v>
      </c>
      <c r="S27" s="268"/>
      <c r="T27" s="163">
        <v>14</v>
      </c>
      <c r="U27" s="131">
        <v>2</v>
      </c>
      <c r="V27" s="163" t="str">
        <f ca="1">Scorecards!P12</f>
        <v>5D</v>
      </c>
      <c r="W27" s="30" t="str">
        <f ca="1">Scorecards!Q12</f>
        <v>E</v>
      </c>
      <c r="X27" s="108">
        <f ca="1">Scorecards!S12</f>
        <v>10</v>
      </c>
      <c r="Y27" s="108">
        <f ca="1">-Scorecards!T12</f>
        <v>100</v>
      </c>
      <c r="Z27" s="167" t="e">
        <f ca="1">IF(Y27-X$20&gt;=0,VLOOKUP(Y27-X$20,Imptable!$A$4:$B$28,2),-VLOOKUP(X$20-Y27,Imptable!$A$4:$B$28,2))</f>
        <v>#NAME?</v>
      </c>
      <c r="AA27" s="167" t="e">
        <f t="shared" ca="1" si="4"/>
        <v>#NAME?</v>
      </c>
      <c r="AB27" s="268"/>
      <c r="AC27" s="163">
        <v>14</v>
      </c>
      <c r="AD27" s="131">
        <v>2</v>
      </c>
      <c r="AE27" s="163" t="str">
        <f ca="1">Scorecards!$P13</f>
        <v>2Hx</v>
      </c>
      <c r="AF27" s="30" t="str">
        <f ca="1">Scorecards!$Q13</f>
        <v>W</v>
      </c>
      <c r="AG27" s="108">
        <f ca="1">Scorecards!$S13</f>
        <v>5</v>
      </c>
      <c r="AH27" s="108">
        <f ca="1">-Scorecards!$T13</f>
        <v>500</v>
      </c>
      <c r="AI27" s="167" t="e">
        <f ca="1">IF(AH27-AG$20&gt;=0,VLOOKUP(AH27-AG$20,Imptable!$A$4:$B$28,2),-VLOOKUP(AG$20-AH27,Imptable!$A$4:$B$28,2))</f>
        <v>#NAME?</v>
      </c>
      <c r="AJ27" s="167" t="e">
        <f t="shared" ca="1" si="5"/>
        <v>#NAME?</v>
      </c>
    </row>
    <row r="28" spans="1:36">
      <c r="A28" s="165"/>
      <c r="B28" s="16">
        <v>16</v>
      </c>
      <c r="C28" s="150">
        <v>4</v>
      </c>
      <c r="D28" s="82" t="str">
        <f ca="1">Scorecards!$AN10</f>
        <v>4H</v>
      </c>
      <c r="E28" s="82" t="str">
        <f ca="1">Scorecards!$AO10</f>
        <v>S</v>
      </c>
      <c r="F28" s="108">
        <f ca="1">Scorecards!$AQ10</f>
        <v>9</v>
      </c>
      <c r="G28" s="108">
        <f ca="1">-Scorecards!$AR10</f>
        <v>-100</v>
      </c>
      <c r="H28" s="167" t="e">
        <f ca="1">IF($G28-$F$20&gt;=0,VLOOKUP($G28-$F$20,Imptable!$A$4:$B$28,2),-VLOOKUP($F$20-$G28,Imptable!$A$4:$B$28,2))</f>
        <v>#NAME?</v>
      </c>
      <c r="I28" s="167" t="e">
        <f t="shared" ca="1" si="6"/>
        <v>#NAME?</v>
      </c>
      <c r="J28" s="268"/>
      <c r="K28" s="163">
        <v>16</v>
      </c>
      <c r="L28" s="132">
        <v>4</v>
      </c>
      <c r="M28" s="163" t="str">
        <f ca="1">Scorecards!$AN11</f>
        <v>3H</v>
      </c>
      <c r="N28" s="30" t="str">
        <f ca="1">Scorecards!$AO11</f>
        <v>N</v>
      </c>
      <c r="O28" s="108">
        <f ca="1">Scorecards!$AQ11</f>
        <v>8</v>
      </c>
      <c r="P28" s="108">
        <f ca="1">-Scorecards!$AR11</f>
        <v>-50</v>
      </c>
      <c r="Q28" s="167" t="e">
        <f ca="1">IF(P28-O$20&gt;=0,VLOOKUP(P28-O$20,Imptable!$A$4:$B$28,2),-VLOOKUP(O$20-P28,Imptable!$A$4:$B$28,2))</f>
        <v>#NAME?</v>
      </c>
      <c r="R28" s="167" t="e">
        <f t="shared" ca="1" si="7"/>
        <v>#NAME?</v>
      </c>
      <c r="S28" s="268"/>
      <c r="T28" s="163">
        <v>16</v>
      </c>
      <c r="U28" s="132">
        <v>4</v>
      </c>
      <c r="V28" s="163" t="str">
        <f ca="1">Scorecards!AN12</f>
        <v>5C</v>
      </c>
      <c r="W28" s="30" t="str">
        <f ca="1">Scorecards!AO12</f>
        <v>W</v>
      </c>
      <c r="X28" s="108">
        <f ca="1">Scorecards!AQ12</f>
        <v>10</v>
      </c>
      <c r="Y28" s="108">
        <f ca="1">-Scorecards!AR12</f>
        <v>100</v>
      </c>
      <c r="Z28" s="167" t="e">
        <f ca="1">IF(Y28-X$20&gt;=0,VLOOKUP(Y28-X$20,Imptable!$A$4:$B$28,2),-VLOOKUP(X$20-Y28,Imptable!$A$4:$B$28,2))</f>
        <v>#NAME?</v>
      </c>
      <c r="AA28" s="167" t="e">
        <f t="shared" ca="1" si="4"/>
        <v>#NAME?</v>
      </c>
      <c r="AB28" s="268"/>
      <c r="AC28" s="163">
        <v>16</v>
      </c>
      <c r="AD28" s="132">
        <v>4</v>
      </c>
      <c r="AE28" s="163" t="str">
        <f ca="1">Scorecards!$AN13</f>
        <v>2H</v>
      </c>
      <c r="AF28" s="30" t="str">
        <f ca="1">Scorecards!$AO13</f>
        <v>N</v>
      </c>
      <c r="AG28" s="108">
        <f ca="1">Scorecards!$AQ13</f>
        <v>7</v>
      </c>
      <c r="AH28" s="108">
        <f ca="1">-Scorecards!$AR13</f>
        <v>-50</v>
      </c>
      <c r="AI28" s="167" t="e">
        <f ca="1">IF(AH28-AG$20&gt;=0,VLOOKUP(AH28-AG$20,Imptable!$A$4:$B$28,2),-VLOOKUP(AG$20-AH28,Imptable!$A$4:$B$28,2))</f>
        <v>#NAME?</v>
      </c>
      <c r="AJ28" s="167" t="e">
        <f t="shared" ca="1" si="5"/>
        <v>#NAME?</v>
      </c>
    </row>
    <row r="29" spans="1:36">
      <c r="A29" s="165"/>
      <c r="B29" s="16">
        <v>18</v>
      </c>
      <c r="C29" s="151">
        <v>6</v>
      </c>
      <c r="D29" s="82" t="str">
        <f ca="1">Scorecards!$P49</f>
        <v>4H</v>
      </c>
      <c r="E29" s="82" t="str">
        <f ca="1">Scorecards!$Q49</f>
        <v>N</v>
      </c>
      <c r="F29" s="108">
        <f ca="1">Scorecards!$S49</f>
        <v>8</v>
      </c>
      <c r="G29" s="108">
        <f ca="1">-Scorecards!$T49</f>
        <v>-200</v>
      </c>
      <c r="H29" s="167" t="e">
        <f ca="1">IF($G29-$F$20&gt;=0,VLOOKUP($G29-$F$20,Imptable!$A$4:$B$28,2),-VLOOKUP($F$20-$G29,Imptable!$A$4:$B$28,2))</f>
        <v>#NAME?</v>
      </c>
      <c r="I29" s="167" t="e">
        <f t="shared" ca="1" si="6"/>
        <v>#NAME?</v>
      </c>
      <c r="J29" s="268"/>
      <c r="K29" s="163">
        <v>18</v>
      </c>
      <c r="L29" s="53">
        <v>6</v>
      </c>
      <c r="M29" s="163" t="str">
        <f ca="1">Scorecards!$P50</f>
        <v>2H</v>
      </c>
      <c r="N29" s="30" t="str">
        <f ca="1">Scorecards!$Q50</f>
        <v>S</v>
      </c>
      <c r="O29" s="108">
        <f ca="1">Scorecards!$S50</f>
        <v>10</v>
      </c>
      <c r="P29" s="108">
        <f ca="1">-Scorecards!$T50</f>
        <v>170</v>
      </c>
      <c r="Q29" s="167" t="e">
        <f ca="1">IF(P29-O$20&gt;=0,VLOOKUP(P29-O$20,Imptable!$A$4:$B$28,2),-VLOOKUP(O$20-P29,Imptable!$A$4:$B$28,2))</f>
        <v>#NAME?</v>
      </c>
      <c r="R29" s="167" t="e">
        <f t="shared" ca="1" si="7"/>
        <v>#NAME?</v>
      </c>
      <c r="S29" s="268"/>
      <c r="T29" s="163">
        <v>18</v>
      </c>
      <c r="U29" s="53">
        <v>6</v>
      </c>
      <c r="V29" s="163" t="str">
        <f ca="1">Scorecards!P51</f>
        <v>3NT</v>
      </c>
      <c r="W29" s="30" t="str">
        <f ca="1">Scorecards!Q51</f>
        <v>W</v>
      </c>
      <c r="X29" s="108">
        <f ca="1">Scorecards!S51</f>
        <v>8</v>
      </c>
      <c r="Y29" s="108">
        <f ca="1">-Scorecards!T51</f>
        <v>100</v>
      </c>
      <c r="Z29" s="167" t="e">
        <f ca="1">IF(Y29-X$20&gt;=0,VLOOKUP(Y29-X$20,Imptable!$A$4:$B$28,2),-VLOOKUP(X$20-Y29,Imptable!$A$4:$B$28,2))</f>
        <v>#NAME?</v>
      </c>
      <c r="AA29" s="167" t="e">
        <f t="shared" ca="1" si="4"/>
        <v>#NAME?</v>
      </c>
      <c r="AB29" s="268"/>
      <c r="AC29" s="163">
        <v>18</v>
      </c>
      <c r="AD29" s="53">
        <v>6</v>
      </c>
      <c r="AE29" s="163" t="str">
        <f ca="1">Scorecards!$P52</f>
        <v>3D</v>
      </c>
      <c r="AF29" s="30" t="str">
        <f ca="1">Scorecards!$Q52</f>
        <v>N</v>
      </c>
      <c r="AG29" s="108">
        <f ca="1">Scorecards!$S52</f>
        <v>10</v>
      </c>
      <c r="AH29" s="108">
        <f ca="1">-Scorecards!$T52</f>
        <v>130</v>
      </c>
      <c r="AI29" s="167" t="e">
        <f ca="1">IF(AH29-AG$20&gt;=0,VLOOKUP(AH29-AG$20,Imptable!$A$4:$B$28,2),-VLOOKUP(AG$20-AH29,Imptable!$A$4:$B$28,2))</f>
        <v>#NAME?</v>
      </c>
      <c r="AJ29" s="167" t="e">
        <f t="shared" ca="1" si="5"/>
        <v>#NAME?</v>
      </c>
    </row>
    <row r="30" spans="1:36">
      <c r="A30" s="165"/>
      <c r="B30" s="16">
        <v>20</v>
      </c>
      <c r="C30" s="152">
        <v>8</v>
      </c>
      <c r="D30" s="82" t="str">
        <f ca="1">Scorecards!$AN49</f>
        <v>3H</v>
      </c>
      <c r="E30" s="82" t="str">
        <f ca="1">Scorecards!$AO49</f>
        <v>S</v>
      </c>
      <c r="F30" s="108">
        <f ca="1">Scorecards!$AQ49</f>
        <v>9</v>
      </c>
      <c r="G30" s="108">
        <f ca="1">-Scorecards!$AR49</f>
        <v>140</v>
      </c>
      <c r="H30" s="167" t="e">
        <f ca="1">IF($G30-$F$20&gt;=0,VLOOKUP($G30-$F$20,Imptable!$A$4:$B$28,2),-VLOOKUP($F$20-$G30,Imptable!$A$4:$B$28,2))</f>
        <v>#NAME?</v>
      </c>
      <c r="I30" s="167" t="e">
        <f t="shared" ca="1" si="6"/>
        <v>#NAME?</v>
      </c>
      <c r="J30" s="268"/>
      <c r="K30" s="163">
        <v>20</v>
      </c>
      <c r="L30" s="275">
        <v>8</v>
      </c>
      <c r="M30" s="163" t="str">
        <f ca="1">Scorecards!$AN50</f>
        <v>2NT</v>
      </c>
      <c r="N30" s="30" t="str">
        <f ca="1">Scorecards!$AO50</f>
        <v>E</v>
      </c>
      <c r="O30" s="108">
        <f ca="1">Scorecards!$AQ50</f>
        <v>7</v>
      </c>
      <c r="P30" s="108">
        <f ca="1">-Scorecards!$AR50</f>
        <v>100</v>
      </c>
      <c r="Q30" s="167" t="e">
        <f ca="1">IF(P30-O$20&gt;=0,VLOOKUP(P30-O$20,Imptable!$A$4:$B$28,2),-VLOOKUP(O$20-P30,Imptable!$A$4:$B$28,2))</f>
        <v>#NAME?</v>
      </c>
      <c r="R30" s="167" t="e">
        <f t="shared" ca="1" si="7"/>
        <v>#NAME?</v>
      </c>
      <c r="S30" s="268"/>
      <c r="T30" s="163">
        <v>20</v>
      </c>
      <c r="U30" s="275">
        <v>8</v>
      </c>
      <c r="V30" s="163" t="str">
        <f ca="1">Scorecards!AN51</f>
        <v>3NT</v>
      </c>
      <c r="W30" s="30" t="str">
        <f ca="1">Scorecards!AO51</f>
        <v>W</v>
      </c>
      <c r="X30" s="108">
        <f ca="1">Scorecards!AQ51</f>
        <v>8</v>
      </c>
      <c r="Y30" s="108">
        <f ca="1">-Scorecards!AR51</f>
        <v>100</v>
      </c>
      <c r="Z30" s="167" t="e">
        <f ca="1">IF(Y30-X$20&gt;=0,VLOOKUP(Y30-X$20,Imptable!$A$4:$B$28,2),-VLOOKUP(X$20-Y30,Imptable!$A$4:$B$28,2))</f>
        <v>#NAME?</v>
      </c>
      <c r="AA30" s="167" t="e">
        <f t="shared" ca="1" si="4"/>
        <v>#NAME?</v>
      </c>
      <c r="AB30" s="268"/>
      <c r="AC30" s="163">
        <v>20</v>
      </c>
      <c r="AD30" s="275">
        <v>8</v>
      </c>
      <c r="AE30" s="163" t="str">
        <f ca="1">Scorecards!$AN52</f>
        <v>2H</v>
      </c>
      <c r="AF30" s="30" t="str">
        <f ca="1">Scorecards!$AO52</f>
        <v>W</v>
      </c>
      <c r="AG30" s="108">
        <f ca="1">Scorecards!$AQ52</f>
        <v>4</v>
      </c>
      <c r="AH30" s="108">
        <f ca="1">-Scorecards!$AR52</f>
        <v>200</v>
      </c>
      <c r="AI30" s="167" t="e">
        <f ca="1">IF(AH30-AG$20&gt;=0,VLOOKUP(AH30-AG$20,Imptable!$A$4:$B$28,2),-VLOOKUP(AG$20-AH30,Imptable!$A$4:$B$28,2))</f>
        <v>#NAME?</v>
      </c>
      <c r="AJ30" s="167" t="e">
        <f t="shared" ca="1" si="5"/>
        <v>#NAME?</v>
      </c>
    </row>
    <row r="31" spans="1:36">
      <c r="A31" s="165"/>
      <c r="B31" s="16">
        <v>22</v>
      </c>
      <c r="C31" s="153">
        <v>10</v>
      </c>
      <c r="D31" s="82" t="str">
        <f ca="1">Scorecards!$P88</f>
        <v>4H</v>
      </c>
      <c r="E31" s="82" t="str">
        <f ca="1">Scorecards!$Q88</f>
        <v>S</v>
      </c>
      <c r="F31" s="108">
        <f ca="1">Scorecards!$S88</f>
        <v>8</v>
      </c>
      <c r="G31" s="108">
        <f ca="1">-Scorecards!$T88</f>
        <v>-200</v>
      </c>
      <c r="H31" s="167" t="e">
        <f ca="1">IF($G31-$F$20&gt;=0,VLOOKUP($G31-$F$20,Imptable!$A$4:$B$28,2),-VLOOKUP($F$20-$G31,Imptable!$A$4:$B$28,2))</f>
        <v>#NAME?</v>
      </c>
      <c r="I31" s="167" t="e">
        <f t="shared" ca="1" si="6"/>
        <v>#NAME?</v>
      </c>
      <c r="J31" s="268"/>
      <c r="K31" s="163">
        <v>22</v>
      </c>
      <c r="L31" s="63">
        <v>10</v>
      </c>
      <c r="M31" s="163" t="str">
        <f ca="1">Scorecards!$P89</f>
        <v>3C</v>
      </c>
      <c r="N31" s="30" t="str">
        <f ca="1">Scorecards!$Q89</f>
        <v>S</v>
      </c>
      <c r="O31" s="108">
        <f ca="1">Scorecards!$S89</f>
        <v>6</v>
      </c>
      <c r="P31" s="108">
        <f ca="1">-Scorecards!$T89</f>
        <v>-150</v>
      </c>
      <c r="Q31" s="167" t="e">
        <f ca="1">IF(P31-O$20&gt;=0,VLOOKUP(P31-O$20,Imptable!$A$4:$B$28,2),-VLOOKUP(O$20-P31,Imptable!$A$4:$B$28,2))</f>
        <v>#NAME?</v>
      </c>
      <c r="R31" s="167" t="e">
        <f t="shared" ca="1" si="7"/>
        <v>#NAME?</v>
      </c>
      <c r="S31" s="268"/>
      <c r="T31" s="163">
        <v>22</v>
      </c>
      <c r="U31" s="63">
        <v>10</v>
      </c>
      <c r="V31" s="163" t="str">
        <f ca="1">Scorecards!P90</f>
        <v>3NT</v>
      </c>
      <c r="W31" s="30" t="str">
        <f ca="1">Scorecards!Q90</f>
        <v>W</v>
      </c>
      <c r="X31" s="108">
        <f ca="1">Scorecards!S90</f>
        <v>8</v>
      </c>
      <c r="Y31" s="108">
        <f ca="1">-Scorecards!T90</f>
        <v>100</v>
      </c>
      <c r="Z31" s="167" t="e">
        <f ca="1">IF(Y31-X$20&gt;=0,VLOOKUP(Y31-X$20,Imptable!$A$4:$B$28,2),-VLOOKUP(X$20-Y31,Imptable!$A$4:$B$28,2))</f>
        <v>#NAME?</v>
      </c>
      <c r="AA31" s="167" t="e">
        <f t="shared" ca="1" si="4"/>
        <v>#NAME?</v>
      </c>
      <c r="AB31" s="268"/>
      <c r="AC31" s="163">
        <v>22</v>
      </c>
      <c r="AD31" s="63">
        <v>10</v>
      </c>
      <c r="AE31" s="163" t="str">
        <f ca="1">Scorecards!$P91</f>
        <v>2D</v>
      </c>
      <c r="AF31" s="30" t="str">
        <f ca="1">Scorecards!$Q91</f>
        <v>W</v>
      </c>
      <c r="AG31" s="108">
        <f ca="1">Scorecards!$S91</f>
        <v>9</v>
      </c>
      <c r="AH31" s="108">
        <f ca="1">-Scorecards!$T91</f>
        <v>110</v>
      </c>
      <c r="AI31" s="167" t="e">
        <f ca="1">IF(AH31-AG$20&gt;=0,VLOOKUP(AH31-AG$20,Imptable!$A$4:$B$28,2),-VLOOKUP(AG$20-AH31,Imptable!$A$4:$B$28,2))</f>
        <v>#NAME?</v>
      </c>
      <c r="AJ31" s="167" t="e">
        <f t="shared" ca="1" si="5"/>
        <v>#NAME?</v>
      </c>
    </row>
    <row r="32" spans="1:36">
      <c r="A32" s="165"/>
      <c r="B32" s="17">
        <v>24</v>
      </c>
      <c r="C32" s="154">
        <v>12</v>
      </c>
      <c r="D32" s="164" t="str">
        <f ca="1">Scorecards!$AN88</f>
        <v>1NT</v>
      </c>
      <c r="E32" s="101" t="str">
        <f ca="1">Scorecards!$AO88</f>
        <v>N</v>
      </c>
      <c r="F32" s="109">
        <f ca="1">Scorecards!$AQ88</f>
        <v>5</v>
      </c>
      <c r="G32" s="109">
        <f ca="1">-Scorecards!$AR88</f>
        <v>-200</v>
      </c>
      <c r="H32" s="171" t="e">
        <f ca="1">IF($G32-$F$20&gt;=0,VLOOKUP($G32-$F$20,Imptable!$A$4:$B$28,2),-VLOOKUP($F$20-$G32,Imptable!$A$4:$B$28,2))</f>
        <v>#NAME?</v>
      </c>
      <c r="I32" s="168" t="e">
        <f t="shared" ca="1" si="6"/>
        <v>#NAME?</v>
      </c>
      <c r="J32" s="268"/>
      <c r="K32" s="164">
        <v>24</v>
      </c>
      <c r="L32" s="106">
        <v>12</v>
      </c>
      <c r="M32" s="164" t="str">
        <f ca="1">Scorecards!$AN89</f>
        <v>2S</v>
      </c>
      <c r="N32" s="101" t="str">
        <f ca="1">Scorecards!$AO89</f>
        <v>N</v>
      </c>
      <c r="O32" s="109">
        <f ca="1">Scorecards!$AQ89</f>
        <v>9</v>
      </c>
      <c r="P32" s="109">
        <f ca="1">-Scorecards!$AR89</f>
        <v>140</v>
      </c>
      <c r="Q32" s="171" t="e">
        <f ca="1">IF(P32-O$20&gt;=0,VLOOKUP(P32-O$20,Imptable!$A$4:$B$28,2),-VLOOKUP(O$20-P32,Imptable!$A$4:$B$28,2))</f>
        <v>#NAME?</v>
      </c>
      <c r="R32" s="168" t="e">
        <f t="shared" ca="1" si="7"/>
        <v>#NAME?</v>
      </c>
      <c r="S32" s="268"/>
      <c r="T32" s="164">
        <v>24</v>
      </c>
      <c r="U32" s="106">
        <v>12</v>
      </c>
      <c r="V32" s="164" t="str">
        <f ca="1">Scorecards!AN90</f>
        <v>3NT</v>
      </c>
      <c r="W32" s="101" t="str">
        <f ca="1">Scorecards!AO90</f>
        <v>W</v>
      </c>
      <c r="X32" s="109">
        <f ca="1">Scorecards!AQ90</f>
        <v>7</v>
      </c>
      <c r="Y32" s="109">
        <f ca="1">-Scorecards!AR90</f>
        <v>200</v>
      </c>
      <c r="Z32" s="171" t="e">
        <f ca="1">IF(Y32-X$20&gt;=0,VLOOKUP(Y32-X$20,Imptable!$A$4:$B$28,2),-VLOOKUP(X$20-Y32,Imptable!$A$4:$B$28,2))</f>
        <v>#NAME?</v>
      </c>
      <c r="AA32" s="168" t="e">
        <f t="shared" ca="1" si="4"/>
        <v>#NAME?</v>
      </c>
      <c r="AB32" s="268"/>
      <c r="AC32" s="164">
        <v>24</v>
      </c>
      <c r="AD32" s="106">
        <v>12</v>
      </c>
      <c r="AE32" s="164" t="str">
        <f ca="1">Scorecards!$AN91</f>
        <v>2D</v>
      </c>
      <c r="AF32" s="101" t="str">
        <f ca="1">Scorecards!$AO91</f>
        <v>N</v>
      </c>
      <c r="AG32" s="109">
        <f ca="1">Scorecards!$AQ91</f>
        <v>9</v>
      </c>
      <c r="AH32" s="109">
        <f ca="1">-Scorecards!$AR91</f>
        <v>110</v>
      </c>
      <c r="AI32" s="171" t="e">
        <f ca="1">IF(AH32-AG$20&gt;=0,VLOOKUP(AH32-AG$20,Imptable!$A$4:$B$28,2),-VLOOKUP(AG$20-AH32,Imptable!$A$4:$B$28,2))</f>
        <v>#NAME?</v>
      </c>
      <c r="AJ32" s="168" t="e">
        <f t="shared" ca="1" si="5"/>
        <v>#NAME?</v>
      </c>
    </row>
    <row r="33" spans="1:36">
      <c r="A33" s="165"/>
      <c r="G33" s="173"/>
      <c r="H33" s="173"/>
      <c r="I33" s="268"/>
      <c r="J33" s="268"/>
      <c r="K33" s="90"/>
      <c r="L33" s="90"/>
      <c r="M33" s="90"/>
      <c r="N33" s="90"/>
      <c r="O33" s="90"/>
      <c r="P33" s="90"/>
      <c r="Q33" s="90"/>
      <c r="R33" s="268"/>
      <c r="S33" s="268"/>
      <c r="T33" s="90"/>
      <c r="U33" s="90"/>
      <c r="V33" s="90"/>
      <c r="W33" s="90"/>
      <c r="X33" s="90"/>
      <c r="Y33" s="90"/>
      <c r="Z33" s="90"/>
      <c r="AA33" s="268"/>
      <c r="AB33" s="268"/>
      <c r="AC33" s="90"/>
      <c r="AD33" s="90"/>
      <c r="AE33" s="90"/>
      <c r="AF33" s="90"/>
      <c r="AG33" s="90"/>
      <c r="AH33" s="90"/>
      <c r="AI33" s="90"/>
      <c r="AJ33" s="268"/>
    </row>
    <row r="34" spans="1:36">
      <c r="A34" s="165"/>
      <c r="G34" s="173"/>
      <c r="H34" s="173"/>
      <c r="I34" s="90"/>
      <c r="J34" s="268"/>
      <c r="K34" s="90"/>
      <c r="L34" s="90"/>
      <c r="M34" s="90"/>
      <c r="N34" s="90"/>
      <c r="O34" s="90"/>
      <c r="P34" s="90"/>
      <c r="Q34" s="90"/>
      <c r="R34" s="90"/>
      <c r="S34" s="268"/>
      <c r="T34" s="90"/>
      <c r="U34" s="90"/>
      <c r="V34" s="90"/>
      <c r="W34" s="90"/>
      <c r="X34" s="90"/>
      <c r="Y34" s="90"/>
      <c r="Z34" s="90"/>
      <c r="AA34" s="90"/>
      <c r="AB34" s="268"/>
      <c r="AC34" s="90"/>
      <c r="AD34" s="90"/>
      <c r="AE34" s="90"/>
      <c r="AF34" s="90"/>
      <c r="AG34" s="90"/>
      <c r="AH34" s="90"/>
      <c r="AI34" s="90"/>
      <c r="AJ34" s="90"/>
    </row>
    <row r="35" spans="1:36">
      <c r="A35" s="165"/>
      <c r="B35" s="6" t="s">
        <v>50</v>
      </c>
      <c r="C35" s="7"/>
      <c r="D35" s="7"/>
      <c r="E35" s="7"/>
      <c r="F35" s="7"/>
      <c r="G35" s="281" t="s">
        <v>3</v>
      </c>
      <c r="H35" s="346" t="s">
        <v>41</v>
      </c>
      <c r="I35" s="347"/>
      <c r="J35" s="268"/>
      <c r="K35" s="277" t="s">
        <v>51</v>
      </c>
      <c r="L35" s="267"/>
      <c r="M35" s="267"/>
      <c r="N35" s="267"/>
      <c r="O35" s="267"/>
      <c r="P35" s="281" t="s">
        <v>3</v>
      </c>
      <c r="Q35" s="346" t="s">
        <v>41</v>
      </c>
      <c r="R35" s="347"/>
      <c r="S35" s="268"/>
      <c r="T35" s="277" t="s">
        <v>52</v>
      </c>
      <c r="U35" s="267"/>
      <c r="V35" s="267"/>
      <c r="W35" s="267"/>
      <c r="X35" s="267"/>
      <c r="Y35" s="281" t="s">
        <v>3</v>
      </c>
      <c r="Z35" s="346" t="s">
        <v>41</v>
      </c>
      <c r="AA35" s="347"/>
      <c r="AB35" s="268"/>
      <c r="AC35" s="277" t="s">
        <v>53</v>
      </c>
      <c r="AD35" s="267"/>
      <c r="AE35" s="267"/>
      <c r="AF35" s="267"/>
      <c r="AG35" s="267"/>
      <c r="AH35" s="281" t="s">
        <v>3</v>
      </c>
      <c r="AI35" s="346" t="s">
        <v>41</v>
      </c>
      <c r="AJ35" s="347"/>
    </row>
    <row r="36" spans="1:36">
      <c r="A36" s="165"/>
      <c r="B36" s="18"/>
      <c r="C36" s="19"/>
      <c r="D36" s="20" t="s">
        <v>45</v>
      </c>
      <c r="E36" s="7"/>
      <c r="F36" s="247" t="e">
        <f ca="1">Results!AN52</f>
        <v>#NAME?</v>
      </c>
      <c r="G36" s="280" t="s">
        <v>82</v>
      </c>
      <c r="H36" s="169" t="s">
        <v>3</v>
      </c>
      <c r="I36" s="170" t="s">
        <v>4</v>
      </c>
      <c r="J36" s="268"/>
      <c r="K36" s="264"/>
      <c r="L36" s="265"/>
      <c r="M36" s="266" t="s">
        <v>45</v>
      </c>
      <c r="N36" s="267"/>
      <c r="O36" s="247" t="e">
        <f ca="1">Results!AN56</f>
        <v>#NAME?</v>
      </c>
      <c r="P36" s="280" t="s">
        <v>82</v>
      </c>
      <c r="Q36" s="169" t="s">
        <v>3</v>
      </c>
      <c r="R36" s="170" t="s">
        <v>4</v>
      </c>
      <c r="S36" s="268"/>
      <c r="T36" s="264"/>
      <c r="U36" s="265"/>
      <c r="V36" s="266" t="s">
        <v>45</v>
      </c>
      <c r="W36" s="267"/>
      <c r="X36" s="247" t="e">
        <f ca="1">Results!AN60</f>
        <v>#NAME?</v>
      </c>
      <c r="Y36" s="280" t="s">
        <v>82</v>
      </c>
      <c r="Z36" s="169" t="s">
        <v>3</v>
      </c>
      <c r="AA36" s="170" t="s">
        <v>4</v>
      </c>
      <c r="AB36" s="268"/>
      <c r="AC36" s="264"/>
      <c r="AD36" s="265"/>
      <c r="AE36" s="266" t="s">
        <v>45</v>
      </c>
      <c r="AF36" s="267"/>
      <c r="AG36" s="247" t="e">
        <f ca="1">Results!AN64</f>
        <v>#NAME?</v>
      </c>
      <c r="AH36" s="280" t="s">
        <v>82</v>
      </c>
      <c r="AI36" s="169" t="s">
        <v>3</v>
      </c>
      <c r="AJ36" s="170" t="s">
        <v>4</v>
      </c>
    </row>
    <row r="37" spans="1:36">
      <c r="A37" s="3"/>
      <c r="B37" s="156">
        <v>1</v>
      </c>
      <c r="C37" s="320">
        <v>14</v>
      </c>
      <c r="D37" s="155" t="str">
        <f ca="1">Scorecards!$D14</f>
        <v>1Sx</v>
      </c>
      <c r="E37" s="155" t="str">
        <f ca="1">Scorecards!$E14</f>
        <v>S</v>
      </c>
      <c r="F37" s="133">
        <f ca="1">Scorecards!$G14</f>
        <v>3</v>
      </c>
      <c r="G37" s="133">
        <f ca="1">Scorecards!$H14</f>
        <v>-800</v>
      </c>
      <c r="H37" s="167" t="e">
        <f ca="1">IF(G37-F$36&gt;=0,VLOOKUP(G37-F$36,Imptable!$A$4:$B$28,2),-VLOOKUP(F$36-G37,Imptable!$A$4:$B$28,2))</f>
        <v>#NAME?</v>
      </c>
      <c r="I37" s="167" t="e">
        <f ca="1">-H37</f>
        <v>#NAME?</v>
      </c>
      <c r="J37" s="268"/>
      <c r="K37" s="328">
        <v>1</v>
      </c>
      <c r="L37" s="320">
        <v>14</v>
      </c>
      <c r="M37" s="162" t="str">
        <f ca="1">Scorecards!$D15</f>
        <v>2S</v>
      </c>
      <c r="N37" s="155" t="str">
        <f ca="1">Scorecards!$E15</f>
        <v>S</v>
      </c>
      <c r="O37" s="133">
        <f ca="1">Scorecards!$G15</f>
        <v>8</v>
      </c>
      <c r="P37" s="133">
        <f ca="1">Scorecards!$H15</f>
        <v>110</v>
      </c>
      <c r="Q37" s="167" t="e">
        <f ca="1">IF(P37-O$36&gt;=0,VLOOKUP(P37-O$36,Imptable!$A$4:$B$28,2),-VLOOKUP(O$36-P37,Imptable!$A$4:$B$28,2))</f>
        <v>#NAME?</v>
      </c>
      <c r="R37" s="167" t="e">
        <f ca="1">-Q37</f>
        <v>#NAME?</v>
      </c>
      <c r="S37" s="268"/>
      <c r="T37" s="328">
        <v>1</v>
      </c>
      <c r="U37" s="320">
        <v>14</v>
      </c>
      <c r="V37" s="162" t="str">
        <f ca="1">Scorecards!$D16</f>
        <v>2S</v>
      </c>
      <c r="W37" s="155" t="str">
        <f ca="1">Scorecards!$E16</f>
        <v>E</v>
      </c>
      <c r="X37" s="133">
        <f ca="1">Scorecards!$G16</f>
        <v>9</v>
      </c>
      <c r="Y37" s="133">
        <f ca="1">Scorecards!$H16</f>
        <v>-140</v>
      </c>
      <c r="Z37" s="167" t="e">
        <f ca="1">IF(Y37-X$36&gt;=0,VLOOKUP(Y37-X$36,Imptable!$A$4:$B$28,2),-VLOOKUP(X$36-Y37,Imptable!$A$4:$B$28,2))</f>
        <v>#NAME?</v>
      </c>
      <c r="AA37" s="167" t="e">
        <f t="shared" ref="AA37:AA48" ca="1" si="8">-Z37</f>
        <v>#NAME?</v>
      </c>
      <c r="AB37" s="268"/>
      <c r="AC37" s="328">
        <v>1</v>
      </c>
      <c r="AD37" s="320">
        <v>14</v>
      </c>
      <c r="AE37" s="162" t="str">
        <f ca="1">Scorecards!$D17</f>
        <v>7H</v>
      </c>
      <c r="AF37" s="155" t="str">
        <f ca="1">Scorecards!$E17</f>
        <v>W</v>
      </c>
      <c r="AG37" s="133">
        <f ca="1">Scorecards!$G17</f>
        <v>12</v>
      </c>
      <c r="AH37" s="133">
        <f ca="1">Scorecards!$H17</f>
        <v>50</v>
      </c>
      <c r="AI37" s="167" t="e">
        <f ca="1">IF(AH37-AG$36&gt;=0,VLOOKUP(AH37-AG$36,Imptable!$A$4:$B$28,2),-VLOOKUP(AG$36-AH37,Imptable!$A$4:$B$28,2))</f>
        <v>#NAME?</v>
      </c>
      <c r="AJ37" s="167" t="e">
        <f t="shared" ref="AJ37:AJ48" ca="1" si="9">-AI37</f>
        <v>#NAME?</v>
      </c>
    </row>
    <row r="38" spans="1:36">
      <c r="A38" s="3"/>
      <c r="B38" s="157">
        <v>3</v>
      </c>
      <c r="C38" s="321">
        <v>16</v>
      </c>
      <c r="D38" s="82" t="str">
        <f ca="1">Scorecards!$AB14</f>
        <v>3NT</v>
      </c>
      <c r="E38" s="82" t="str">
        <f ca="1">Scorecards!$AC14</f>
        <v>E</v>
      </c>
      <c r="F38" s="108">
        <f ca="1">Scorecards!$AE14</f>
        <v>11</v>
      </c>
      <c r="G38" s="108">
        <f ca="1">Scorecards!$AF14</f>
        <v>-660</v>
      </c>
      <c r="H38" s="167" t="e">
        <f ca="1">IF(G38-F$36&gt;=0,VLOOKUP(G38-F$36,Imptable!$A$4:$B$28,2),-VLOOKUP(F$36-G38,Imptable!$A$4:$B$28,2))</f>
        <v>#NAME?</v>
      </c>
      <c r="I38" s="167" t="e">
        <f t="shared" ref="I38:I48" ca="1" si="10">-H38</f>
        <v>#NAME?</v>
      </c>
      <c r="J38" s="268"/>
      <c r="K38" s="329">
        <v>3</v>
      </c>
      <c r="L38" s="321">
        <v>16</v>
      </c>
      <c r="M38" s="163" t="str">
        <f ca="1">Scorecards!$AB15</f>
        <v>3C</v>
      </c>
      <c r="N38" s="82" t="str">
        <f ca="1">Scorecards!$AC15</f>
        <v>S</v>
      </c>
      <c r="O38" s="108">
        <f ca="1">Scorecards!$AE15</f>
        <v>7</v>
      </c>
      <c r="P38" s="108">
        <f ca="1">Scorecards!$AF15</f>
        <v>-200</v>
      </c>
      <c r="Q38" s="167" t="e">
        <f ca="1">IF(P38-O$36&gt;=0,VLOOKUP(P38-O$36,Imptable!$A$4:$B$28,2),-VLOOKUP(O$36-P38,Imptable!$A$4:$B$28,2))</f>
        <v>#NAME?</v>
      </c>
      <c r="R38" s="167" t="e">
        <f t="shared" ref="R38:R48" ca="1" si="11">-Q38</f>
        <v>#NAME?</v>
      </c>
      <c r="S38" s="268"/>
      <c r="T38" s="329">
        <v>3</v>
      </c>
      <c r="U38" s="321">
        <v>16</v>
      </c>
      <c r="V38" s="163" t="str">
        <f ca="1">Scorecards!$AB16</f>
        <v>4H</v>
      </c>
      <c r="W38" s="82" t="str">
        <f ca="1">Scorecards!$AC16</f>
        <v>W</v>
      </c>
      <c r="X38" s="108">
        <f ca="1">Scorecards!$AE16</f>
        <v>8</v>
      </c>
      <c r="Y38" s="108">
        <f ca="1">Scorecards!$AF16</f>
        <v>100</v>
      </c>
      <c r="Z38" s="167" t="e">
        <f ca="1">IF(Y38-X$36&gt;=0,VLOOKUP(Y38-X$36,Imptable!$A$4:$B$28,2),-VLOOKUP(X$36-Y38,Imptable!$A$4:$B$28,2))</f>
        <v>#NAME?</v>
      </c>
      <c r="AA38" s="167" t="e">
        <f t="shared" ca="1" si="8"/>
        <v>#NAME?</v>
      </c>
      <c r="AB38" s="268"/>
      <c r="AC38" s="329">
        <v>3</v>
      </c>
      <c r="AD38" s="321">
        <v>16</v>
      </c>
      <c r="AE38" s="163" t="str">
        <f ca="1">Scorecards!$AB17</f>
        <v>6H</v>
      </c>
      <c r="AF38" s="82" t="str">
        <f ca="1">Scorecards!$AC17</f>
        <v>W</v>
      </c>
      <c r="AG38" s="108">
        <f ca="1">Scorecards!$AE17</f>
        <v>122</v>
      </c>
      <c r="AH38" s="108">
        <f ca="1">Scorecards!$AF17</f>
        <v>-980</v>
      </c>
      <c r="AI38" s="167" t="e">
        <f ca="1">IF(AH38-AG$36&gt;=0,VLOOKUP(AH38-AG$36,Imptable!$A$4:$B$28,2),-VLOOKUP(AG$36-AH38,Imptable!$A$4:$B$28,2))</f>
        <v>#NAME?</v>
      </c>
      <c r="AJ38" s="167" t="e">
        <f t="shared" ca="1" si="9"/>
        <v>#NAME?</v>
      </c>
    </row>
    <row r="39" spans="1:36">
      <c r="A39" s="3"/>
      <c r="B39" s="158">
        <v>5</v>
      </c>
      <c r="C39" s="321">
        <v>18</v>
      </c>
      <c r="D39" s="82" t="str">
        <f ca="1">Scorecards!$D53</f>
        <v>3NT</v>
      </c>
      <c r="E39" s="82" t="str">
        <f ca="1">Scorecards!$E53</f>
        <v>W</v>
      </c>
      <c r="F39" s="108">
        <f ca="1">Scorecards!$G53</f>
        <v>11</v>
      </c>
      <c r="G39" s="108">
        <f ca="1">Scorecards!$H53</f>
        <v>-660</v>
      </c>
      <c r="H39" s="167" t="e">
        <f ca="1">IF(G39-F$36&gt;=0,VLOOKUP(G39-F$36,Imptable!$A$4:$B$28,2),-VLOOKUP(F$36-G39,Imptable!$A$4:$B$28,2))</f>
        <v>#NAME?</v>
      </c>
      <c r="I39" s="167" t="e">
        <f t="shared" ca="1" si="10"/>
        <v>#NAME?</v>
      </c>
      <c r="J39" s="268"/>
      <c r="K39" s="330">
        <v>5</v>
      </c>
      <c r="L39" s="321">
        <v>18</v>
      </c>
      <c r="M39" s="163" t="str">
        <f ca="1">Scorecards!$D54</f>
        <v>2S</v>
      </c>
      <c r="N39" s="82" t="str">
        <f ca="1">Scorecards!$E54</f>
        <v>N</v>
      </c>
      <c r="O39" s="108">
        <f ca="1">Scorecards!$G54</f>
        <v>7</v>
      </c>
      <c r="P39" s="108">
        <f ca="1">Scorecards!$H54</f>
        <v>-100</v>
      </c>
      <c r="Q39" s="167" t="e">
        <f ca="1">IF(P39-O$36&gt;=0,VLOOKUP(P39-O$36,Imptable!$A$4:$B$28,2),-VLOOKUP(O$36-P39,Imptable!$A$4:$B$28,2))</f>
        <v>#NAME?</v>
      </c>
      <c r="R39" s="167" t="e">
        <f t="shared" ca="1" si="11"/>
        <v>#NAME?</v>
      </c>
      <c r="S39" s="268"/>
      <c r="T39" s="330">
        <v>5</v>
      </c>
      <c r="U39" s="321">
        <v>18</v>
      </c>
      <c r="V39" s="163" t="str">
        <f ca="1">Scorecards!$D55</f>
        <v>2S</v>
      </c>
      <c r="W39" s="82" t="str">
        <f ca="1">Scorecards!$E55</f>
        <v>W</v>
      </c>
      <c r="X39" s="108">
        <f ca="1">Scorecards!$G55</f>
        <v>9</v>
      </c>
      <c r="Y39" s="108">
        <f ca="1">Scorecards!$H55</f>
        <v>-140</v>
      </c>
      <c r="Z39" s="167" t="e">
        <f ca="1">IF(Y39-X$36&gt;=0,VLOOKUP(Y39-X$36,Imptable!$A$4:$B$28,2),-VLOOKUP(X$36-Y39,Imptable!$A$4:$B$28,2))</f>
        <v>#NAME?</v>
      </c>
      <c r="AA39" s="167" t="e">
        <f t="shared" ca="1" si="8"/>
        <v>#NAME?</v>
      </c>
      <c r="AB39" s="268"/>
      <c r="AC39" s="330">
        <v>5</v>
      </c>
      <c r="AD39" s="321">
        <v>18</v>
      </c>
      <c r="AE39" s="163" t="str">
        <f ca="1">Scorecards!$D56</f>
        <v>4H</v>
      </c>
      <c r="AF39" s="82" t="str">
        <f ca="1">Scorecards!$E56</f>
        <v>W</v>
      </c>
      <c r="AG39" s="108">
        <f ca="1">Scorecards!$G56</f>
        <v>13</v>
      </c>
      <c r="AH39" s="108">
        <f ca="1">Scorecards!$H56</f>
        <v>-510</v>
      </c>
      <c r="AI39" s="167" t="e">
        <f ca="1">IF(AH39-AG$36&gt;=0,VLOOKUP(AH39-AG$36,Imptable!$A$4:$B$28,2),-VLOOKUP(AG$36-AH39,Imptable!$A$4:$B$28,2))</f>
        <v>#NAME?</v>
      </c>
      <c r="AJ39" s="167" t="e">
        <f t="shared" ca="1" si="9"/>
        <v>#NAME?</v>
      </c>
    </row>
    <row r="40" spans="1:36">
      <c r="A40" s="3"/>
      <c r="B40" s="159">
        <v>7</v>
      </c>
      <c r="C40" s="321">
        <v>20</v>
      </c>
      <c r="D40" s="82" t="str">
        <f ca="1">Scorecards!$AB53</f>
        <v>2Sx</v>
      </c>
      <c r="E40" s="82" t="str">
        <f ca="1">Scorecards!$AC53</f>
        <v>S</v>
      </c>
      <c r="F40" s="108">
        <f ca="1">Scorecards!$AE53</f>
        <v>3</v>
      </c>
      <c r="G40" s="108">
        <f ca="1">Scorecards!$AF53</f>
        <v>-1100</v>
      </c>
      <c r="H40" s="167" t="e">
        <f ca="1">IF(G40-F$36&gt;=0,VLOOKUP(G40-F$36,Imptable!$A$4:$B$28,2),-VLOOKUP(F$36-G40,Imptable!$A$4:$B$28,2))</f>
        <v>#NAME?</v>
      </c>
      <c r="I40" s="167" t="e">
        <f t="shared" ca="1" si="10"/>
        <v>#NAME?</v>
      </c>
      <c r="J40" s="268"/>
      <c r="K40" s="331">
        <v>7</v>
      </c>
      <c r="L40" s="321">
        <v>20</v>
      </c>
      <c r="M40" s="163" t="str">
        <f ca="1">Scorecards!$AB54</f>
        <v>3S</v>
      </c>
      <c r="N40" s="82" t="str">
        <f ca="1">Scorecards!$AC54</f>
        <v>N</v>
      </c>
      <c r="O40" s="108">
        <f ca="1">Scorecards!$AE54</f>
        <v>7</v>
      </c>
      <c r="P40" s="108">
        <f ca="1">Scorecards!$AF54</f>
        <v>-200</v>
      </c>
      <c r="Q40" s="167" t="e">
        <f ca="1">IF(P40-O$36&gt;=0,VLOOKUP(P40-O$36,Imptable!$A$4:$B$28,2),-VLOOKUP(O$36-P40,Imptable!$A$4:$B$28,2))</f>
        <v>#NAME?</v>
      </c>
      <c r="R40" s="167" t="e">
        <f t="shared" ca="1" si="11"/>
        <v>#NAME?</v>
      </c>
      <c r="S40" s="268"/>
      <c r="T40" s="331">
        <v>7</v>
      </c>
      <c r="U40" s="321">
        <v>20</v>
      </c>
      <c r="V40" s="163" t="str">
        <f ca="1">Scorecards!$AB55</f>
        <v>4H</v>
      </c>
      <c r="W40" s="82" t="str">
        <f ca="1">Scorecards!$AC55</f>
        <v>E</v>
      </c>
      <c r="X40" s="108">
        <f ca="1">Scorecards!$AE55</f>
        <v>10</v>
      </c>
      <c r="Y40" s="108">
        <f ca="1">Scorecards!$AF55</f>
        <v>-420</v>
      </c>
      <c r="Z40" s="167" t="e">
        <f ca="1">IF(Y40-X$36&gt;=0,VLOOKUP(Y40-X$36,Imptable!$A$4:$B$28,2),-VLOOKUP(X$36-Y40,Imptable!$A$4:$B$28,2))</f>
        <v>#NAME?</v>
      </c>
      <c r="AA40" s="167" t="e">
        <f t="shared" ca="1" si="8"/>
        <v>#NAME?</v>
      </c>
      <c r="AB40" s="268"/>
      <c r="AC40" s="331">
        <v>7</v>
      </c>
      <c r="AD40" s="321">
        <v>20</v>
      </c>
      <c r="AE40" s="163" t="str">
        <f ca="1">Scorecards!$AB56</f>
        <v>6H</v>
      </c>
      <c r="AF40" s="82" t="str">
        <f ca="1">Scorecards!$AC56</f>
        <v>W</v>
      </c>
      <c r="AG40" s="108">
        <f ca="1">Scorecards!$AE56</f>
        <v>13</v>
      </c>
      <c r="AH40" s="108">
        <f ca="1">Scorecards!$AF56</f>
        <v>-1010</v>
      </c>
      <c r="AI40" s="167" t="e">
        <f ca="1">IF(AH40-AG$36&gt;=0,VLOOKUP(AH40-AG$36,Imptable!$A$4:$B$28,2),-VLOOKUP(AG$36-AH40,Imptable!$A$4:$B$28,2))</f>
        <v>#NAME?</v>
      </c>
      <c r="AJ40" s="167" t="e">
        <f t="shared" ca="1" si="9"/>
        <v>#NAME?</v>
      </c>
    </row>
    <row r="41" spans="1:36">
      <c r="A41" s="3"/>
      <c r="B41" s="160">
        <v>9</v>
      </c>
      <c r="C41" s="321">
        <v>22</v>
      </c>
      <c r="D41" s="82" t="str">
        <f ca="1">Scorecards!$D92</f>
        <v>3NT</v>
      </c>
      <c r="E41" s="82" t="str">
        <f ca="1">Scorecards!$E92</f>
        <v>E</v>
      </c>
      <c r="F41" s="108">
        <f ca="1">Scorecards!$G92</f>
        <v>11</v>
      </c>
      <c r="G41" s="108">
        <f ca="1">Scorecards!$H92</f>
        <v>-660</v>
      </c>
      <c r="H41" s="167" t="e">
        <f ca="1">IF(G41-F$36&gt;=0,VLOOKUP(G41-F$36,Imptable!$A$4:$B$28,2),-VLOOKUP(F$36-G41,Imptable!$A$4:$B$28,2))</f>
        <v>#NAME?</v>
      </c>
      <c r="I41" s="167" t="e">
        <f t="shared" ca="1" si="10"/>
        <v>#NAME?</v>
      </c>
      <c r="J41" s="268"/>
      <c r="K41" s="332">
        <v>9</v>
      </c>
      <c r="L41" s="321">
        <v>22</v>
      </c>
      <c r="M41" s="163" t="str">
        <f ca="1">Scorecards!$D93</f>
        <v>3C</v>
      </c>
      <c r="N41" s="82" t="str">
        <f ca="1">Scorecards!$E93</f>
        <v>S</v>
      </c>
      <c r="O41" s="108">
        <f ca="1">Scorecards!$G93</f>
        <v>7</v>
      </c>
      <c r="P41" s="108">
        <f ca="1">Scorecards!$H93</f>
        <v>-200</v>
      </c>
      <c r="Q41" s="167" t="e">
        <f ca="1">IF(P41-O$36&gt;=0,VLOOKUP(P41-O$36,Imptable!$A$4:$B$28,2),-VLOOKUP(O$36-P41,Imptable!$A$4:$B$28,2))</f>
        <v>#NAME?</v>
      </c>
      <c r="R41" s="167" t="e">
        <f t="shared" ca="1" si="11"/>
        <v>#NAME?</v>
      </c>
      <c r="S41" s="268"/>
      <c r="T41" s="332">
        <v>9</v>
      </c>
      <c r="U41" s="321">
        <v>22</v>
      </c>
      <c r="V41" s="163" t="str">
        <f ca="1">Scorecards!$D94</f>
        <v>2S</v>
      </c>
      <c r="W41" s="82" t="str">
        <f ca="1">Scorecards!$E94</f>
        <v>W</v>
      </c>
      <c r="X41" s="108">
        <f ca="1">Scorecards!$G94</f>
        <v>9</v>
      </c>
      <c r="Y41" s="108">
        <f ca="1">Scorecards!$H94</f>
        <v>-140</v>
      </c>
      <c r="Z41" s="167" t="e">
        <f ca="1">IF(Y41-X$36&gt;=0,VLOOKUP(Y41-X$36,Imptable!$A$4:$B$28,2),-VLOOKUP(X$36-Y41,Imptable!$A$4:$B$28,2))</f>
        <v>#NAME?</v>
      </c>
      <c r="AA41" s="167" t="e">
        <f t="shared" ca="1" si="8"/>
        <v>#NAME?</v>
      </c>
      <c r="AB41" s="268"/>
      <c r="AC41" s="332">
        <v>9</v>
      </c>
      <c r="AD41" s="321">
        <v>22</v>
      </c>
      <c r="AE41" s="163" t="str">
        <f ca="1">Scorecards!$D95</f>
        <v>5H</v>
      </c>
      <c r="AF41" s="82" t="str">
        <f ca="1">Scorecards!$E95</f>
        <v>W</v>
      </c>
      <c r="AG41" s="108">
        <f ca="1">Scorecards!$G95</f>
        <v>12</v>
      </c>
      <c r="AH41" s="108">
        <f ca="1">Scorecards!$H95</f>
        <v>-480</v>
      </c>
      <c r="AI41" s="167" t="e">
        <f ca="1">IF(AH41-AG$36&gt;=0,VLOOKUP(AH41-AG$36,Imptable!$A$4:$B$28,2),-VLOOKUP(AG$36-AH41,Imptable!$A$4:$B$28,2))</f>
        <v>#NAME?</v>
      </c>
      <c r="AJ41" s="167" t="e">
        <f t="shared" ca="1" si="9"/>
        <v>#NAME?</v>
      </c>
    </row>
    <row r="42" spans="1:36">
      <c r="A42" s="3"/>
      <c r="B42" s="151">
        <v>11</v>
      </c>
      <c r="C42" s="321">
        <v>24</v>
      </c>
      <c r="D42" s="82" t="str">
        <f ca="1">Scorecards!$AB92</f>
        <v>2Sx</v>
      </c>
      <c r="E42" s="82" t="str">
        <f ca="1">Scorecards!$AC92</f>
        <v>S</v>
      </c>
      <c r="F42" s="108">
        <f ca="1">Scorecards!$AE92</f>
        <v>3</v>
      </c>
      <c r="G42" s="108">
        <f ca="1">Scorecards!$AF92</f>
        <v>-1100</v>
      </c>
      <c r="H42" s="167" t="e">
        <f ca="1">IF(G42-F$36&gt;=0,VLOOKUP(G42-F$36,Imptable!$A$4:$B$28,2),-VLOOKUP(F$36-G42,Imptable!$A$4:$B$28,2))</f>
        <v>#NAME?</v>
      </c>
      <c r="I42" s="167" t="e">
        <f t="shared" ca="1" si="10"/>
        <v>#NAME?</v>
      </c>
      <c r="J42" s="268"/>
      <c r="K42" s="324">
        <v>11</v>
      </c>
      <c r="L42" s="321">
        <v>24</v>
      </c>
      <c r="M42" s="163" t="str">
        <f ca="1">Scorecards!$AB93</f>
        <v>2S</v>
      </c>
      <c r="N42" s="82" t="str">
        <f ca="1">Scorecards!$AC93</f>
        <v>S</v>
      </c>
      <c r="O42" s="108">
        <f ca="1">Scorecards!$AE93</f>
        <v>8</v>
      </c>
      <c r="P42" s="108">
        <f ca="1">Scorecards!$AF93</f>
        <v>110</v>
      </c>
      <c r="Q42" s="167" t="e">
        <f ca="1">IF(P42-O$36&gt;=0,VLOOKUP(P42-O$36,Imptable!$A$4:$B$28,2),-VLOOKUP(O$36-P42,Imptable!$A$4:$B$28,2))</f>
        <v>#NAME?</v>
      </c>
      <c r="R42" s="167" t="e">
        <f t="shared" ca="1" si="11"/>
        <v>#NAME?</v>
      </c>
      <c r="S42" s="268"/>
      <c r="T42" s="324">
        <v>11</v>
      </c>
      <c r="U42" s="321">
        <v>24</v>
      </c>
      <c r="V42" s="163" t="str">
        <f ca="1">Scorecards!$AB94</f>
        <v>3C</v>
      </c>
      <c r="W42" s="82" t="str">
        <f ca="1">Scorecards!$AC94</f>
        <v>S</v>
      </c>
      <c r="X42" s="108">
        <f ca="1">Scorecards!$AE94</f>
        <v>6</v>
      </c>
      <c r="Y42" s="108">
        <f ca="1">Scorecards!$AF94</f>
        <v>-150</v>
      </c>
      <c r="Z42" s="167" t="e">
        <f ca="1">IF(Y42-X$36&gt;=0,VLOOKUP(Y42-X$36,Imptable!$A$4:$B$28,2),-VLOOKUP(X$36-Y42,Imptable!$A$4:$B$28,2))</f>
        <v>#NAME?</v>
      </c>
      <c r="AA42" s="167" t="e">
        <f t="shared" ca="1" si="8"/>
        <v>#NAME?</v>
      </c>
      <c r="AB42" s="268"/>
      <c r="AC42" s="324">
        <v>11</v>
      </c>
      <c r="AD42" s="321">
        <v>24</v>
      </c>
      <c r="AE42" s="163" t="str">
        <f ca="1">Scorecards!$AB95</f>
        <v>4H</v>
      </c>
      <c r="AF42" s="82" t="str">
        <f ca="1">Scorecards!$AC95</f>
        <v>W</v>
      </c>
      <c r="AG42" s="108">
        <f ca="1">Scorecards!$AE95</f>
        <v>12</v>
      </c>
      <c r="AH42" s="108">
        <f ca="1">Scorecards!$AF95</f>
        <v>-480</v>
      </c>
      <c r="AI42" s="167" t="e">
        <f ca="1">IF(AH42-AG$36&gt;=0,VLOOKUP(AH42-AG$36,Imptable!$A$4:$B$28,2),-VLOOKUP(AG$36-AH42,Imptable!$A$4:$B$28,2))</f>
        <v>#NAME?</v>
      </c>
      <c r="AJ42" s="167" t="e">
        <f t="shared" ca="1" si="9"/>
        <v>#NAME?</v>
      </c>
    </row>
    <row r="43" spans="1:36">
      <c r="A43" s="319"/>
      <c r="B43" s="3">
        <v>13</v>
      </c>
      <c r="C43" s="322">
        <v>2</v>
      </c>
      <c r="D43" s="82" t="str">
        <f ca="1">Scorecards!$P14</f>
        <v>4S</v>
      </c>
      <c r="E43" s="82" t="str">
        <f ca="1">Scorecards!$Q14</f>
        <v>W</v>
      </c>
      <c r="F43" s="108">
        <f ca="1">Scorecards!$S14</f>
        <v>9</v>
      </c>
      <c r="G43" s="108">
        <f ca="1">-Scorecards!$T14</f>
        <v>100</v>
      </c>
      <c r="H43" s="167" t="e">
        <f ca="1">IF(G43-F$36&gt;=0,VLOOKUP(G43-F$36,Imptable!$A$4:$B$28,2),-VLOOKUP(F$36-G43,Imptable!$A$4:$B$28,2))</f>
        <v>#NAME?</v>
      </c>
      <c r="I43" s="167" t="e">
        <f t="shared" ca="1" si="10"/>
        <v>#NAME?</v>
      </c>
      <c r="J43" s="268"/>
      <c r="K43" s="321">
        <v>13</v>
      </c>
      <c r="L43" s="322">
        <v>2</v>
      </c>
      <c r="M43" s="163" t="str">
        <f ca="1">Scorecards!$P15</f>
        <v>2S</v>
      </c>
      <c r="N43" s="82" t="str">
        <f ca="1">Scorecards!$Q15</f>
        <v>N</v>
      </c>
      <c r="O43" s="108">
        <f ca="1">Scorecards!$S15</f>
        <v>9</v>
      </c>
      <c r="P43" s="108">
        <f ca="1">-Scorecards!$T15</f>
        <v>140</v>
      </c>
      <c r="Q43" s="167" t="e">
        <f ca="1">IF(P43-O$36&gt;=0,VLOOKUP(P43-O$36,Imptable!$A$4:$B$28,2),-VLOOKUP(O$36-P43,Imptable!$A$4:$B$28,2))</f>
        <v>#NAME?</v>
      </c>
      <c r="R43" s="167" t="e">
        <f t="shared" ca="1" si="11"/>
        <v>#NAME?</v>
      </c>
      <c r="S43" s="268"/>
      <c r="T43" s="321">
        <v>13</v>
      </c>
      <c r="U43" s="322">
        <v>2</v>
      </c>
      <c r="V43" s="163" t="str">
        <f ca="1">Scorecards!$P16</f>
        <v>4S</v>
      </c>
      <c r="W43" s="82" t="str">
        <f ca="1">Scorecards!$Q16</f>
        <v>E</v>
      </c>
      <c r="X43" s="108">
        <f ca="1">Scorecards!$S16</f>
        <v>9</v>
      </c>
      <c r="Y43" s="108">
        <f ca="1">-Scorecards!$T16</f>
        <v>50</v>
      </c>
      <c r="Z43" s="167" t="e">
        <f ca="1">IF(Y43-X$36&gt;=0,VLOOKUP(Y43-X$36,Imptable!$A$4:$B$28,2),-VLOOKUP(X$36-Y43,Imptable!$A$4:$B$28,2))</f>
        <v>#NAME?</v>
      </c>
      <c r="AA43" s="167" t="e">
        <f t="shared" ca="1" si="8"/>
        <v>#NAME?</v>
      </c>
      <c r="AB43" s="268"/>
      <c r="AC43" s="321">
        <v>13</v>
      </c>
      <c r="AD43" s="322">
        <v>2</v>
      </c>
      <c r="AE43" s="163" t="str">
        <f ca="1">Scorecards!$P17</f>
        <v>4H</v>
      </c>
      <c r="AF43" s="82" t="str">
        <f ca="1">Scorecards!$Q17</f>
        <v>W</v>
      </c>
      <c r="AG43" s="108">
        <f ca="1">Scorecards!$S17</f>
        <v>12</v>
      </c>
      <c r="AH43" s="108">
        <f ca="1">-Scorecards!$T17</f>
        <v>-480</v>
      </c>
      <c r="AI43" s="167" t="e">
        <f ca="1">IF(AH43-AG$36&gt;=0,VLOOKUP(AH43-AG$36,Imptable!$A$4:$B$28,2),-VLOOKUP(AG$36-AH43,Imptable!$A$4:$B$28,2))</f>
        <v>#NAME?</v>
      </c>
      <c r="AJ43" s="167" t="e">
        <f t="shared" ca="1" si="9"/>
        <v>#NAME?</v>
      </c>
    </row>
    <row r="44" spans="1:36">
      <c r="A44" s="319"/>
      <c r="B44" s="3">
        <v>15</v>
      </c>
      <c r="C44" s="323">
        <v>4</v>
      </c>
      <c r="D44" s="82" t="str">
        <f ca="1">Scorecards!$AN14</f>
        <v>3NTx</v>
      </c>
      <c r="E44" s="82" t="str">
        <f ca="1">Scorecards!$AO14</f>
        <v>E</v>
      </c>
      <c r="F44" s="108">
        <f ca="1">Scorecards!$AQ14</f>
        <v>10</v>
      </c>
      <c r="G44" s="108">
        <f ca="1">-Scorecards!$AR14</f>
        <v>-950</v>
      </c>
      <c r="H44" s="167" t="e">
        <f ca="1">IF(G44-F$36&gt;=0,VLOOKUP(G44-F$36,Imptable!$A$4:$B$28,2),-VLOOKUP(F$36-G44,Imptable!$A$4:$B$28,2))</f>
        <v>#NAME?</v>
      </c>
      <c r="I44" s="167" t="e">
        <f t="shared" ca="1" si="10"/>
        <v>#NAME?</v>
      </c>
      <c r="J44" s="268"/>
      <c r="K44" s="321">
        <v>15</v>
      </c>
      <c r="L44" s="323">
        <v>4</v>
      </c>
      <c r="M44" s="163" t="str">
        <f ca="1">Scorecards!$AN15</f>
        <v>3NT</v>
      </c>
      <c r="N44" s="82" t="str">
        <f ca="1">Scorecards!$AO15</f>
        <v>S</v>
      </c>
      <c r="O44" s="108">
        <f ca="1">Scorecards!$AQ15</f>
        <v>8</v>
      </c>
      <c r="P44" s="108">
        <f ca="1">-Scorecards!$AR15</f>
        <v>-100</v>
      </c>
      <c r="Q44" s="167" t="e">
        <f ca="1">IF(P44-O$36&gt;=0,VLOOKUP(P44-O$36,Imptable!$A$4:$B$28,2),-VLOOKUP(O$36-P44,Imptable!$A$4:$B$28,2))</f>
        <v>#NAME?</v>
      </c>
      <c r="R44" s="167" t="e">
        <f t="shared" ca="1" si="11"/>
        <v>#NAME?</v>
      </c>
      <c r="S44" s="268"/>
      <c r="T44" s="321">
        <v>15</v>
      </c>
      <c r="U44" s="323">
        <v>4</v>
      </c>
      <c r="V44" s="163" t="str">
        <f ca="1">Scorecards!$AN16</f>
        <v>2D</v>
      </c>
      <c r="W44" s="82" t="str">
        <f ca="1">Scorecards!$AO16</f>
        <v>S</v>
      </c>
      <c r="X44" s="108">
        <f ca="1">Scorecards!$AQ16</f>
        <v>7</v>
      </c>
      <c r="Y44" s="108">
        <f ca="1">-Scorecards!$AR16</f>
        <v>-50</v>
      </c>
      <c r="Z44" s="167" t="e">
        <f ca="1">IF(Y44-X$36&gt;=0,VLOOKUP(Y44-X$36,Imptable!$A$4:$B$28,2),-VLOOKUP(X$36-Y44,Imptable!$A$4:$B$28,2))</f>
        <v>#NAME?</v>
      </c>
      <c r="AA44" s="167" t="e">
        <f t="shared" ca="1" si="8"/>
        <v>#NAME?</v>
      </c>
      <c r="AB44" s="268"/>
      <c r="AC44" s="321">
        <v>15</v>
      </c>
      <c r="AD44" s="323">
        <v>4</v>
      </c>
      <c r="AE44" s="163" t="str">
        <f ca="1">Scorecards!$AN17</f>
        <v>6H</v>
      </c>
      <c r="AF44" s="82" t="str">
        <f ca="1">Scorecards!$AO17</f>
        <v>N</v>
      </c>
      <c r="AG44" s="108">
        <f ca="1">Scorecards!$AQ17</f>
        <v>13</v>
      </c>
      <c r="AH44" s="108">
        <f ca="1">-Scorecards!$AR17</f>
        <v>-1010</v>
      </c>
      <c r="AI44" s="167" t="e">
        <f ca="1">IF(AH44-AG$36&gt;=0,VLOOKUP(AH44-AG$36,Imptable!$A$4:$B$28,2),-VLOOKUP(AG$36-AH44,Imptable!$A$4:$B$28,2))</f>
        <v>#NAME?</v>
      </c>
      <c r="AJ44" s="167" t="e">
        <f t="shared" ca="1" si="9"/>
        <v>#NAME?</v>
      </c>
    </row>
    <row r="45" spans="1:36">
      <c r="A45" s="3"/>
      <c r="B45" s="3">
        <v>17</v>
      </c>
      <c r="C45" s="324">
        <v>6</v>
      </c>
      <c r="D45" s="82" t="str">
        <f ca="1">Scorecards!$P53</f>
        <v>2Sx</v>
      </c>
      <c r="E45" s="82" t="str">
        <f ca="1">Scorecards!$Q53</f>
        <v>S</v>
      </c>
      <c r="F45" s="108">
        <f ca="1">Scorecards!$S53</f>
        <v>3</v>
      </c>
      <c r="G45" s="108">
        <f ca="1">-Scorecards!$T53</f>
        <v>-1100</v>
      </c>
      <c r="H45" s="167" t="e">
        <f ca="1">IF(G45-F$36&gt;=0,VLOOKUP(G45-F$36,Imptable!$A$4:$B$28,2),-VLOOKUP(F$36-G45,Imptable!$A$4:$B$28,2))</f>
        <v>#NAME?</v>
      </c>
      <c r="I45" s="167" t="e">
        <f t="shared" ca="1" si="10"/>
        <v>#NAME?</v>
      </c>
      <c r="J45" s="268"/>
      <c r="K45" s="321">
        <v>17</v>
      </c>
      <c r="L45" s="324">
        <v>6</v>
      </c>
      <c r="M45" s="163" t="str">
        <f ca="1">Scorecards!$P54</f>
        <v>4S</v>
      </c>
      <c r="N45" s="82" t="str">
        <f ca="1">Scorecards!$Q54</f>
        <v>N</v>
      </c>
      <c r="O45" s="108">
        <f ca="1">Scorecards!$S54</f>
        <v>9</v>
      </c>
      <c r="P45" s="108">
        <f ca="1">-Scorecards!$T54</f>
        <v>-100</v>
      </c>
      <c r="Q45" s="167" t="e">
        <f ca="1">IF(P45-O$36&gt;=0,VLOOKUP(P45-O$36,Imptable!$A$4:$B$28,2),-VLOOKUP(O$36-P45,Imptable!$A$4:$B$28,2))</f>
        <v>#NAME?</v>
      </c>
      <c r="R45" s="167" t="e">
        <f t="shared" ca="1" si="11"/>
        <v>#NAME?</v>
      </c>
      <c r="S45" s="268"/>
      <c r="T45" s="321">
        <v>17</v>
      </c>
      <c r="U45" s="324">
        <v>6</v>
      </c>
      <c r="V45" s="163" t="str">
        <f ca="1">Scorecards!$P55</f>
        <v>4S</v>
      </c>
      <c r="W45" s="82" t="str">
        <f ca="1">Scorecards!$Q55</f>
        <v>E</v>
      </c>
      <c r="X45" s="108">
        <f ca="1">Scorecards!$S55</f>
        <v>9</v>
      </c>
      <c r="Y45" s="108">
        <f ca="1">-Scorecards!$T55</f>
        <v>50</v>
      </c>
      <c r="Z45" s="167" t="e">
        <f ca="1">IF(Y45-X$36&gt;=0,VLOOKUP(Y45-X$36,Imptable!$A$4:$B$28,2),-VLOOKUP(X$36-Y45,Imptable!$A$4:$B$28,2))</f>
        <v>#NAME?</v>
      </c>
      <c r="AA45" s="167" t="e">
        <f t="shared" ca="1" si="8"/>
        <v>#NAME?</v>
      </c>
      <c r="AB45" s="268"/>
      <c r="AC45" s="321">
        <v>17</v>
      </c>
      <c r="AD45" s="324">
        <v>6</v>
      </c>
      <c r="AE45" s="163" t="str">
        <f ca="1">Scorecards!$P56</f>
        <v>5Hx</v>
      </c>
      <c r="AF45" s="82" t="str">
        <f ca="1">Scorecards!$Q56</f>
        <v>W</v>
      </c>
      <c r="AG45" s="108">
        <f ca="1">Scorecards!$S56</f>
        <v>11</v>
      </c>
      <c r="AH45" s="108">
        <f ca="1">-Scorecards!$T56</f>
        <v>-750</v>
      </c>
      <c r="AI45" s="167" t="e">
        <f ca="1">IF(AH45-AG$36&gt;=0,VLOOKUP(AH45-AG$36,Imptable!$A$4:$B$28,2),-VLOOKUP(AG$36-AH45,Imptable!$A$4:$B$28,2))</f>
        <v>#NAME?</v>
      </c>
      <c r="AJ45" s="167" t="e">
        <f t="shared" ca="1" si="9"/>
        <v>#NAME?</v>
      </c>
    </row>
    <row r="46" spans="1:36">
      <c r="A46" s="3"/>
      <c r="B46" s="3">
        <v>19</v>
      </c>
      <c r="C46" s="325">
        <v>8</v>
      </c>
      <c r="D46" s="82" t="str">
        <f ca="1">Scorecards!$AN53</f>
        <v>2Sx</v>
      </c>
      <c r="E46" s="82" t="str">
        <f ca="1">Scorecards!$AO53</f>
        <v>S</v>
      </c>
      <c r="F46" s="108">
        <f ca="1">Scorecards!$AQ53</f>
        <v>3</v>
      </c>
      <c r="G46" s="108">
        <f ca="1">-Scorecards!$AR53</f>
        <v>-1100</v>
      </c>
      <c r="H46" s="167" t="e">
        <f ca="1">IF(G46-F$36&gt;=0,VLOOKUP(G46-F$36,Imptable!$A$4:$B$28,2),-VLOOKUP(F$36-G46,Imptable!$A$4:$B$28,2))</f>
        <v>#NAME?</v>
      </c>
      <c r="I46" s="167" t="e">
        <f t="shared" ca="1" si="10"/>
        <v>#NAME?</v>
      </c>
      <c r="J46" s="268"/>
      <c r="K46" s="321">
        <v>19</v>
      </c>
      <c r="L46" s="325">
        <v>8</v>
      </c>
      <c r="M46" s="163" t="str">
        <f ca="1">Scorecards!$AN54</f>
        <v>2S</v>
      </c>
      <c r="N46" s="82" t="str">
        <f ca="1">Scorecards!$AO54</f>
        <v>S</v>
      </c>
      <c r="O46" s="108">
        <f ca="1">Scorecards!$AQ54</f>
        <v>8</v>
      </c>
      <c r="P46" s="108">
        <f ca="1">-Scorecards!$AR54</f>
        <v>110</v>
      </c>
      <c r="Q46" s="167" t="e">
        <f ca="1">IF(P46-O$36&gt;=0,VLOOKUP(P46-O$36,Imptable!$A$4:$B$28,2),-VLOOKUP(O$36-P46,Imptable!$A$4:$B$28,2))</f>
        <v>#NAME?</v>
      </c>
      <c r="R46" s="167" t="e">
        <f t="shared" ca="1" si="11"/>
        <v>#NAME?</v>
      </c>
      <c r="S46" s="268"/>
      <c r="T46" s="321">
        <v>19</v>
      </c>
      <c r="U46" s="325">
        <v>8</v>
      </c>
      <c r="V46" s="163" t="str">
        <f ca="1">Scorecards!$AN55</f>
        <v>4H</v>
      </c>
      <c r="W46" s="82" t="str">
        <f ca="1">Scorecards!$AO55</f>
        <v>W</v>
      </c>
      <c r="X46" s="108">
        <f ca="1">Scorecards!$AQ55</f>
        <v>7</v>
      </c>
      <c r="Y46" s="108">
        <f ca="1">-Scorecards!$AR55</f>
        <v>150</v>
      </c>
      <c r="Z46" s="167" t="e">
        <f ca="1">IF(Y46-X$36&gt;=0,VLOOKUP(Y46-X$36,Imptable!$A$4:$B$28,2),-VLOOKUP(X$36-Y46,Imptable!$A$4:$B$28,2))</f>
        <v>#NAME?</v>
      </c>
      <c r="AA46" s="167" t="e">
        <f t="shared" ca="1" si="8"/>
        <v>#NAME?</v>
      </c>
      <c r="AB46" s="268"/>
      <c r="AC46" s="321">
        <v>19</v>
      </c>
      <c r="AD46" s="325">
        <v>8</v>
      </c>
      <c r="AE46" s="163" t="str">
        <f ca="1">Scorecards!$AN56</f>
        <v>6H</v>
      </c>
      <c r="AF46" s="82" t="str">
        <f ca="1">Scorecards!$AO56</f>
        <v>W</v>
      </c>
      <c r="AG46" s="108">
        <f ca="1">Scorecards!$AQ56</f>
        <v>13</v>
      </c>
      <c r="AH46" s="108">
        <f ca="1">-Scorecards!$AR56</f>
        <v>-1010</v>
      </c>
      <c r="AI46" s="167" t="e">
        <f ca="1">IF(AH46-AG$36&gt;=0,VLOOKUP(AH46-AG$36,Imptable!$A$4:$B$28,2),-VLOOKUP(AG$36-AH46,Imptable!$A$4:$B$28,2))</f>
        <v>#NAME?</v>
      </c>
      <c r="AJ46" s="167" t="e">
        <f t="shared" ca="1" si="9"/>
        <v>#NAME?</v>
      </c>
    </row>
    <row r="47" spans="1:36">
      <c r="A47" s="3"/>
      <c r="B47" s="3">
        <v>21</v>
      </c>
      <c r="C47" s="326">
        <v>10</v>
      </c>
      <c r="D47" s="82" t="str">
        <f ca="1">Scorecards!$P92</f>
        <v>3NT</v>
      </c>
      <c r="E47" s="82" t="str">
        <f ca="1">Scorecards!$Q92</f>
        <v>W</v>
      </c>
      <c r="F47" s="108">
        <f ca="1">Scorecards!$S92</f>
        <v>11</v>
      </c>
      <c r="G47" s="108">
        <f ca="1">-Scorecards!$T92</f>
        <v>-660</v>
      </c>
      <c r="H47" s="167" t="e">
        <f ca="1">IF(G47-F$36&gt;=0,VLOOKUP(G47-F$36,Imptable!$A$4:$B$28,2),-VLOOKUP(F$36-G47,Imptable!$A$4:$B$28,2))</f>
        <v>#NAME?</v>
      </c>
      <c r="I47" s="167" t="e">
        <f t="shared" ca="1" si="10"/>
        <v>#NAME?</v>
      </c>
      <c r="J47" s="268"/>
      <c r="K47" s="321">
        <v>21</v>
      </c>
      <c r="L47" s="326">
        <v>10</v>
      </c>
      <c r="M47" s="163" t="str">
        <f ca="1">Scorecards!$P93</f>
        <v>2H</v>
      </c>
      <c r="N47" s="82" t="str">
        <f ca="1">Scorecards!$Q93</f>
        <v>W</v>
      </c>
      <c r="O47" s="108">
        <f ca="1">Scorecards!$S93</f>
        <v>7</v>
      </c>
      <c r="P47" s="108">
        <f ca="1">-Scorecards!$T93</f>
        <v>100</v>
      </c>
      <c r="Q47" s="167" t="e">
        <f ca="1">IF(P47-O$36&gt;=0,VLOOKUP(P47-O$36,Imptable!$A$4:$B$28,2),-VLOOKUP(O$36-P47,Imptable!$A$4:$B$28,2))</f>
        <v>#NAME?</v>
      </c>
      <c r="R47" s="167" t="e">
        <f t="shared" ca="1" si="11"/>
        <v>#NAME?</v>
      </c>
      <c r="S47" s="268"/>
      <c r="T47" s="321">
        <v>21</v>
      </c>
      <c r="U47" s="326">
        <v>10</v>
      </c>
      <c r="V47" s="163" t="str">
        <f ca="1">Scorecards!$P94</f>
        <v>3H</v>
      </c>
      <c r="W47" s="82" t="str">
        <f ca="1">Scorecards!$Q94</f>
        <v>W</v>
      </c>
      <c r="X47" s="108">
        <f ca="1">Scorecards!$S94</f>
        <v>8</v>
      </c>
      <c r="Y47" s="108">
        <f ca="1">-Scorecards!$T94</f>
        <v>50</v>
      </c>
      <c r="Z47" s="167" t="e">
        <f ca="1">IF(Y47-X$36&gt;=0,VLOOKUP(Y47-X$36,Imptable!$A$4:$B$28,2),-VLOOKUP(X$36-Y47,Imptable!$A$4:$B$28,2))</f>
        <v>#NAME?</v>
      </c>
      <c r="AA47" s="167" t="e">
        <f t="shared" ca="1" si="8"/>
        <v>#NAME?</v>
      </c>
      <c r="AB47" s="268"/>
      <c r="AC47" s="321">
        <v>21</v>
      </c>
      <c r="AD47" s="326">
        <v>10</v>
      </c>
      <c r="AE47" s="163" t="str">
        <f ca="1">Scorecards!$P95</f>
        <v>5H</v>
      </c>
      <c r="AF47" s="82" t="str">
        <f ca="1">Scorecards!$Q95</f>
        <v>W</v>
      </c>
      <c r="AG47" s="108">
        <f ca="1">Scorecards!$S95</f>
        <v>12</v>
      </c>
      <c r="AH47" s="108">
        <f ca="1">-Scorecards!$T95</f>
        <v>-480</v>
      </c>
      <c r="AI47" s="167" t="e">
        <f ca="1">IF(AH47-AG$36&gt;=0,VLOOKUP(AH47-AG$36,Imptable!$A$4:$B$28,2),-VLOOKUP(AG$36-AH47,Imptable!$A$4:$B$28,2))</f>
        <v>#NAME?</v>
      </c>
      <c r="AJ47" s="167" t="e">
        <f t="shared" ca="1" si="9"/>
        <v>#NAME?</v>
      </c>
    </row>
    <row r="48" spans="1:36">
      <c r="A48" s="3"/>
      <c r="B48" s="161">
        <v>23</v>
      </c>
      <c r="C48" s="327">
        <v>12</v>
      </c>
      <c r="D48" s="101" t="str">
        <f ca="1">Scorecards!$AN92</f>
        <v>2Sx</v>
      </c>
      <c r="E48" s="101" t="str">
        <f ca="1">Scorecards!$AO92</f>
        <v>S</v>
      </c>
      <c r="F48" s="109">
        <f ca="1">Scorecards!$AQ92</f>
        <v>3</v>
      </c>
      <c r="G48" s="109">
        <f ca="1">-Scorecards!$AR92</f>
        <v>-1100</v>
      </c>
      <c r="H48" s="171" t="e">
        <f ca="1">IF(G48-F$36&gt;=0,VLOOKUP(G48-F$36,Imptable!$A$4:$B$28,2),-VLOOKUP(F$36-G48,Imptable!$A$4:$B$28,2))</f>
        <v>#NAME?</v>
      </c>
      <c r="I48" s="168" t="e">
        <f t="shared" ca="1" si="10"/>
        <v>#NAME?</v>
      </c>
      <c r="J48" s="268"/>
      <c r="K48" s="179">
        <v>23</v>
      </c>
      <c r="L48" s="327">
        <v>12</v>
      </c>
      <c r="M48" s="164" t="str">
        <f ca="1">Scorecards!$AN93</f>
        <v>4D</v>
      </c>
      <c r="N48" s="101" t="str">
        <f ca="1">Scorecards!$AO93</f>
        <v>N</v>
      </c>
      <c r="O48" s="109">
        <f ca="1">Scorecards!$AQ93</f>
        <v>8</v>
      </c>
      <c r="P48" s="109">
        <f ca="1">-Scorecards!$AR93</f>
        <v>-200</v>
      </c>
      <c r="Q48" s="171" t="e">
        <f ca="1">IF(P48-O$36&gt;=0,VLOOKUP(P48-O$36,Imptable!$A$4:$B$28,2),-VLOOKUP(O$36-P48,Imptable!$A$4:$B$28,2))</f>
        <v>#NAME?</v>
      </c>
      <c r="R48" s="168" t="e">
        <f t="shared" ca="1" si="11"/>
        <v>#NAME?</v>
      </c>
      <c r="S48" s="268"/>
      <c r="T48" s="179">
        <v>23</v>
      </c>
      <c r="U48" s="327">
        <v>12</v>
      </c>
      <c r="V48" s="164" t="str">
        <f ca="1">Scorecards!$AN94</f>
        <v>2S</v>
      </c>
      <c r="W48" s="101" t="str">
        <f ca="1">Scorecards!$AO94</f>
        <v>W</v>
      </c>
      <c r="X48" s="109">
        <f ca="1">Scorecards!$AQ94</f>
        <v>9</v>
      </c>
      <c r="Y48" s="109">
        <f ca="1">-Scorecards!$AR94</f>
        <v>-140</v>
      </c>
      <c r="Z48" s="171" t="e">
        <f ca="1">IF(Y48-X$36&gt;=0,VLOOKUP(Y48-X$36,Imptable!$A$4:$B$28,2),-VLOOKUP(X$36-Y48,Imptable!$A$4:$B$28,2))</f>
        <v>#NAME?</v>
      </c>
      <c r="AA48" s="168" t="e">
        <f t="shared" ca="1" si="8"/>
        <v>#NAME?</v>
      </c>
      <c r="AB48" s="268"/>
      <c r="AC48" s="179">
        <v>23</v>
      </c>
      <c r="AD48" s="327">
        <v>12</v>
      </c>
      <c r="AE48" s="164" t="str">
        <f ca="1">Scorecards!$AN95</f>
        <v>6H</v>
      </c>
      <c r="AF48" s="101" t="str">
        <f ca="1">Scorecards!$AO95</f>
        <v>W</v>
      </c>
      <c r="AG48" s="109">
        <f ca="1">Scorecards!$AQ95</f>
        <v>12</v>
      </c>
      <c r="AH48" s="109">
        <f ca="1">-Scorecards!$AR95</f>
        <v>-980</v>
      </c>
      <c r="AI48" s="171" t="e">
        <f ca="1">IF(AH48-AG$36&gt;=0,VLOOKUP(AH48-AG$36,Imptable!$A$4:$B$28,2),-VLOOKUP(AG$36-AH48,Imptable!$A$4:$B$28,2))</f>
        <v>#NAME?</v>
      </c>
      <c r="AJ48" s="168" t="e">
        <f t="shared" ca="1" si="9"/>
        <v>#NAME?</v>
      </c>
    </row>
    <row r="49" spans="1:36">
      <c r="A49" s="165"/>
      <c r="G49" s="173"/>
      <c r="H49" s="173"/>
      <c r="I49" s="268"/>
      <c r="J49" s="268"/>
      <c r="K49" s="90"/>
      <c r="L49" s="90"/>
      <c r="M49" s="90"/>
      <c r="N49" s="90"/>
      <c r="O49" s="90"/>
      <c r="P49" s="90"/>
      <c r="Q49" s="90"/>
      <c r="R49" s="268"/>
      <c r="S49" s="268"/>
      <c r="T49" s="90"/>
      <c r="U49" s="90"/>
      <c r="V49" s="90"/>
      <c r="W49" s="90"/>
      <c r="X49" s="90"/>
      <c r="Y49" s="90"/>
      <c r="Z49" s="90"/>
      <c r="AA49" s="268"/>
      <c r="AB49" s="268"/>
      <c r="AC49" s="90"/>
      <c r="AD49" s="90"/>
      <c r="AE49" s="90"/>
      <c r="AF49" s="90"/>
      <c r="AG49" s="90"/>
      <c r="AH49" s="90"/>
      <c r="AI49" s="90"/>
      <c r="AJ49" s="268"/>
    </row>
    <row r="50" spans="1:36">
      <c r="A50" s="165"/>
      <c r="G50" s="173"/>
      <c r="H50" s="173"/>
      <c r="I50" s="90"/>
      <c r="J50" s="268"/>
      <c r="K50" s="90"/>
      <c r="L50" s="90"/>
      <c r="M50" s="90"/>
      <c r="N50" s="90"/>
      <c r="O50" s="90"/>
      <c r="P50" s="90"/>
      <c r="Q50" s="90"/>
      <c r="R50" s="90"/>
      <c r="S50" s="268"/>
      <c r="T50" s="90"/>
      <c r="U50" s="90"/>
      <c r="V50" s="90"/>
      <c r="W50" s="90"/>
      <c r="X50" s="90"/>
      <c r="Y50" s="90"/>
      <c r="Z50" s="90"/>
      <c r="AA50" s="90"/>
      <c r="AB50" s="268"/>
      <c r="AC50" s="90"/>
      <c r="AD50" s="90"/>
      <c r="AE50" s="90"/>
      <c r="AF50" s="90"/>
      <c r="AG50" s="90"/>
      <c r="AH50" s="90"/>
      <c r="AI50" s="90"/>
      <c r="AJ50" s="90"/>
    </row>
    <row r="51" spans="1:36">
      <c r="A51" s="165"/>
      <c r="B51" s="6" t="s">
        <v>54</v>
      </c>
      <c r="C51" s="7"/>
      <c r="D51" s="7"/>
      <c r="E51" s="7"/>
      <c r="F51" s="7"/>
      <c r="G51" s="281" t="s">
        <v>3</v>
      </c>
      <c r="H51" s="346" t="s">
        <v>41</v>
      </c>
      <c r="I51" s="347"/>
      <c r="J51" s="268"/>
      <c r="K51" s="277" t="s">
        <v>55</v>
      </c>
      <c r="L51" s="267"/>
      <c r="M51" s="267"/>
      <c r="N51" s="267"/>
      <c r="O51" s="267"/>
      <c r="P51" s="281" t="s">
        <v>3</v>
      </c>
      <c r="Q51" s="346" t="s">
        <v>41</v>
      </c>
      <c r="R51" s="347"/>
      <c r="S51" s="268"/>
      <c r="T51" s="277" t="s">
        <v>56</v>
      </c>
      <c r="U51" s="267"/>
      <c r="V51" s="267"/>
      <c r="W51" s="267"/>
      <c r="X51" s="267"/>
      <c r="Y51" s="281" t="s">
        <v>3</v>
      </c>
      <c r="Z51" s="346" t="s">
        <v>41</v>
      </c>
      <c r="AA51" s="347"/>
      <c r="AB51" s="268"/>
      <c r="AC51" s="277" t="s">
        <v>57</v>
      </c>
      <c r="AD51" s="267"/>
      <c r="AE51" s="267"/>
      <c r="AF51" s="267"/>
      <c r="AG51" s="267"/>
      <c r="AH51" s="281" t="s">
        <v>3</v>
      </c>
      <c r="AI51" s="346" t="s">
        <v>41</v>
      </c>
      <c r="AJ51" s="347"/>
    </row>
    <row r="52" spans="1:36">
      <c r="A52" s="165"/>
      <c r="B52" s="18"/>
      <c r="C52" s="19"/>
      <c r="D52" s="20" t="s">
        <v>45</v>
      </c>
      <c r="E52" s="7"/>
      <c r="F52" s="247" t="e">
        <f ca="1">Results!AN68</f>
        <v>#NAME?</v>
      </c>
      <c r="G52" s="280" t="s">
        <v>82</v>
      </c>
      <c r="H52" s="169" t="s">
        <v>3</v>
      </c>
      <c r="I52" s="170" t="s">
        <v>4</v>
      </c>
      <c r="J52" s="268"/>
      <c r="K52" s="264"/>
      <c r="L52" s="265"/>
      <c r="M52" s="266" t="s">
        <v>45</v>
      </c>
      <c r="N52" s="267"/>
      <c r="O52" s="247" t="e">
        <f ca="1">Results!AN72</f>
        <v>#NAME?</v>
      </c>
      <c r="P52" s="280" t="s">
        <v>82</v>
      </c>
      <c r="Q52" s="169" t="s">
        <v>3</v>
      </c>
      <c r="R52" s="170" t="s">
        <v>4</v>
      </c>
      <c r="S52" s="268"/>
      <c r="T52" s="264"/>
      <c r="U52" s="265"/>
      <c r="V52" s="266" t="s">
        <v>45</v>
      </c>
      <c r="W52" s="267"/>
      <c r="X52" s="247" t="e">
        <f ca="1">Results!AN76</f>
        <v>#NAME?</v>
      </c>
      <c r="Y52" s="280" t="s">
        <v>82</v>
      </c>
      <c r="Z52" s="169" t="s">
        <v>3</v>
      </c>
      <c r="AA52" s="170" t="s">
        <v>4</v>
      </c>
      <c r="AB52" s="268"/>
      <c r="AC52" s="264"/>
      <c r="AD52" s="265"/>
      <c r="AE52" s="266" t="s">
        <v>45</v>
      </c>
      <c r="AF52" s="267"/>
      <c r="AG52" s="247" t="e">
        <f ca="1">Results!AN80</f>
        <v>#NAME?</v>
      </c>
      <c r="AH52" s="280" t="s">
        <v>82</v>
      </c>
      <c r="AI52" s="169" t="s">
        <v>3</v>
      </c>
      <c r="AJ52" s="170" t="s">
        <v>4</v>
      </c>
    </row>
    <row r="53" spans="1:36">
      <c r="A53" s="165"/>
      <c r="B53" s="328">
        <v>1</v>
      </c>
      <c r="C53" s="320">
        <v>14</v>
      </c>
      <c r="D53" s="162" t="str">
        <f ca="1">Scorecards!$D18</f>
        <v>4H</v>
      </c>
      <c r="E53" s="155" t="str">
        <f ca="1">Scorecards!$E18</f>
        <v>S</v>
      </c>
      <c r="F53" s="133">
        <f ca="1">Scorecards!$G18</f>
        <v>12</v>
      </c>
      <c r="G53" s="133">
        <f ca="1">Scorecards!$H18</f>
        <v>680</v>
      </c>
      <c r="H53" s="167" t="e">
        <f ca="1">IF(G53-F$52&gt;=0,VLOOKUP(G53-F$52,Imptable!$A$4:$B$28,2),-VLOOKUP(F$52-G53,Imptable!$A$4:$B$28,2))</f>
        <v>#NAME?</v>
      </c>
      <c r="I53" s="167" t="e">
        <f ca="1">-H53</f>
        <v>#NAME?</v>
      </c>
      <c r="J53" s="268"/>
      <c r="K53" s="328">
        <v>1</v>
      </c>
      <c r="L53" s="320">
        <v>14</v>
      </c>
      <c r="M53" s="162" t="str">
        <f ca="1">Scorecards!$D19</f>
        <v>3D</v>
      </c>
      <c r="N53" s="155" t="str">
        <f ca="1">Scorecards!$E19</f>
        <v>W</v>
      </c>
      <c r="O53" s="133">
        <f ca="1">Scorecards!$G19</f>
        <v>9</v>
      </c>
      <c r="P53" s="133">
        <f ca="1">Scorecards!$H19</f>
        <v>-110</v>
      </c>
      <c r="Q53" s="167" t="e">
        <f ca="1">IF(P53-O$52&gt;=0,VLOOKUP(P53-O$52,Imptable!$A$4:$B$28,2),-VLOOKUP(O$52-P53,Imptable!$A$4:$B$28,2))</f>
        <v>#NAME?</v>
      </c>
      <c r="R53" s="167" t="e">
        <f ca="1">-Q53</f>
        <v>#NAME?</v>
      </c>
      <c r="S53" s="268"/>
      <c r="T53" s="328">
        <v>1</v>
      </c>
      <c r="U53" s="320">
        <v>14</v>
      </c>
      <c r="V53" s="162" t="str">
        <f ca="1">Scorecards!$D20</f>
        <v>1NT</v>
      </c>
      <c r="W53" s="155" t="str">
        <f ca="1">Scorecards!$E20</f>
        <v>W</v>
      </c>
      <c r="X53" s="133">
        <f ca="1">Scorecards!$G20</f>
        <v>7</v>
      </c>
      <c r="Y53" s="133">
        <f ca="1">Scorecards!$H20</f>
        <v>-90</v>
      </c>
      <c r="Z53" s="167" t="e">
        <f ca="1">IF(Y53-X$52&gt;=0,VLOOKUP(Y53-X$52,Imptable!$A$4:$B$28,2),-VLOOKUP(X$52-Y53,Imptable!$A$4:$B$28,2))</f>
        <v>#NAME?</v>
      </c>
      <c r="AA53" s="167" t="e">
        <f t="shared" ref="AA53:AA64" ca="1" si="12">-Z53</f>
        <v>#NAME?</v>
      </c>
      <c r="AB53" s="268"/>
      <c r="AC53" s="328">
        <v>1</v>
      </c>
      <c r="AD53" s="320">
        <v>14</v>
      </c>
      <c r="AE53" s="162" t="str">
        <f ca="1">Scorecards!$D21</f>
        <v>4S</v>
      </c>
      <c r="AF53" s="155" t="str">
        <f ca="1">Scorecards!$E21</f>
        <v>W</v>
      </c>
      <c r="AG53" s="133">
        <f ca="1">Scorecards!$G21</f>
        <v>8</v>
      </c>
      <c r="AH53" s="133">
        <f ca="1">Scorecards!$H21</f>
        <v>200</v>
      </c>
      <c r="AI53" s="167" t="e">
        <f ca="1">IF(AH53-AG$52&gt;=0,VLOOKUP(AH53-AG$52,Imptable!$A$4:$B$28,2),-VLOOKUP(AG$52-AH53,Imptable!$A$4:$B$28,2))</f>
        <v>#NAME?</v>
      </c>
      <c r="AJ53" s="167" t="e">
        <f t="shared" ref="AJ53:AJ64" ca="1" si="13">-AI53</f>
        <v>#NAME?</v>
      </c>
    </row>
    <row r="54" spans="1:36">
      <c r="A54" s="165"/>
      <c r="B54" s="329">
        <v>3</v>
      </c>
      <c r="C54" s="321">
        <v>16</v>
      </c>
      <c r="D54" s="82" t="str">
        <f ca="1">Scorecards!$AB18</f>
        <v>4H</v>
      </c>
      <c r="E54" s="82" t="str">
        <f ca="1">Scorecards!$AC18</f>
        <v>N</v>
      </c>
      <c r="F54" s="108">
        <f ca="1">Scorecards!$AE18</f>
        <v>11</v>
      </c>
      <c r="G54" s="108">
        <f ca="1">Scorecards!$AF18</f>
        <v>650</v>
      </c>
      <c r="H54" s="167" t="e">
        <f ca="1">IF(G54-F$52&gt;=0,VLOOKUP(G54-F$52,Imptable!$A$4:$B$28,2),-VLOOKUP(F$52-G54,Imptable!$A$4:$B$28,2))</f>
        <v>#NAME?</v>
      </c>
      <c r="I54" s="167" t="e">
        <f t="shared" ref="I54:I64" ca="1" si="14">-H54</f>
        <v>#NAME?</v>
      </c>
      <c r="J54" s="268"/>
      <c r="K54" s="329">
        <v>3</v>
      </c>
      <c r="L54" s="321">
        <v>16</v>
      </c>
      <c r="M54" s="163" t="str">
        <f ca="1">Scorecards!$AB19</f>
        <v>4S</v>
      </c>
      <c r="N54" s="82" t="str">
        <f ca="1">Scorecards!$AC19</f>
        <v>S</v>
      </c>
      <c r="O54" s="108">
        <f ca="1">Scorecards!$AE19</f>
        <v>8</v>
      </c>
      <c r="P54" s="108">
        <f ca="1">Scorecards!$AF19</f>
        <v>-100</v>
      </c>
      <c r="Q54" s="167" t="e">
        <f ca="1">IF(P54-O$52&gt;=0,VLOOKUP(P54-O$52,Imptable!$A$4:$B$28,2),-VLOOKUP(O$52-P54,Imptable!$A$4:$B$28,2))</f>
        <v>#NAME?</v>
      </c>
      <c r="R54" s="167" t="e">
        <f t="shared" ref="R54:R64" ca="1" si="15">-Q54</f>
        <v>#NAME?</v>
      </c>
      <c r="S54" s="268"/>
      <c r="T54" s="329">
        <v>3</v>
      </c>
      <c r="U54" s="321">
        <v>16</v>
      </c>
      <c r="V54" s="163" t="str">
        <f ca="1">Scorecards!$AB20</f>
        <v>2S</v>
      </c>
      <c r="W54" s="82" t="str">
        <f ca="1">Scorecards!$AC20</f>
        <v>W</v>
      </c>
      <c r="X54" s="108">
        <f ca="1">Scorecards!$AE20</f>
        <v>8</v>
      </c>
      <c r="Y54" s="108">
        <f ca="1">Scorecards!$AF20</f>
        <v>-110</v>
      </c>
      <c r="Z54" s="167" t="e">
        <f ca="1">IF(Y54-X$52&gt;=0,VLOOKUP(Y54-X$52,Imptable!$A$4:$B$28,2),-VLOOKUP(X$52-Y54,Imptable!$A$4:$B$28,2))</f>
        <v>#NAME?</v>
      </c>
      <c r="AA54" s="167" t="e">
        <f t="shared" ca="1" si="12"/>
        <v>#NAME?</v>
      </c>
      <c r="AB54" s="268"/>
      <c r="AC54" s="329">
        <v>3</v>
      </c>
      <c r="AD54" s="321">
        <v>16</v>
      </c>
      <c r="AE54" s="163" t="str">
        <f ca="1">Scorecards!$AB21</f>
        <v>4S</v>
      </c>
      <c r="AF54" s="82" t="str">
        <f ca="1">Scorecards!$AC21</f>
        <v>W</v>
      </c>
      <c r="AG54" s="108">
        <f ca="1">Scorecards!$AE21</f>
        <v>9</v>
      </c>
      <c r="AH54" s="108">
        <f ca="1">Scorecards!$AF21</f>
        <v>100</v>
      </c>
      <c r="AI54" s="167" t="e">
        <f ca="1">IF(AH54-AG$52&gt;=0,VLOOKUP(AH54-AG$52,Imptable!$A$4:$B$28,2),-VLOOKUP(AG$52-AH54,Imptable!$A$4:$B$28,2))</f>
        <v>#NAME?</v>
      </c>
      <c r="AJ54" s="167" t="e">
        <f t="shared" ca="1" si="13"/>
        <v>#NAME?</v>
      </c>
    </row>
    <row r="55" spans="1:36">
      <c r="A55" s="165"/>
      <c r="B55" s="330">
        <v>5</v>
      </c>
      <c r="C55" s="321">
        <v>18</v>
      </c>
      <c r="D55" s="82" t="str">
        <f ca="1">Scorecards!$D57</f>
        <v>4H</v>
      </c>
      <c r="E55" s="82" t="str">
        <f ca="1">Scorecards!$E57</f>
        <v>N</v>
      </c>
      <c r="F55" s="108">
        <f ca="1">Scorecards!$G57</f>
        <v>11</v>
      </c>
      <c r="G55" s="108">
        <f ca="1">Scorecards!$H57</f>
        <v>650</v>
      </c>
      <c r="H55" s="167" t="e">
        <f ca="1">IF(G55-F$52&gt;=0,VLOOKUP(G55-F$52,Imptable!$A$4:$B$28,2),-VLOOKUP(F$52-G55,Imptable!$A$4:$B$28,2))</f>
        <v>#NAME?</v>
      </c>
      <c r="I55" s="167" t="e">
        <f t="shared" ca="1" si="14"/>
        <v>#NAME?</v>
      </c>
      <c r="J55" s="268"/>
      <c r="K55" s="330">
        <v>5</v>
      </c>
      <c r="L55" s="321">
        <v>18</v>
      </c>
      <c r="M55" s="163" t="str">
        <f ca="1">Scorecards!$D58</f>
        <v>2S</v>
      </c>
      <c r="N55" s="82" t="str">
        <f ca="1">Scorecards!$E58</f>
        <v>S</v>
      </c>
      <c r="O55" s="108">
        <f ca="1">Scorecards!$G58</f>
        <v>8</v>
      </c>
      <c r="P55" s="108">
        <f ca="1">Scorecards!$H58</f>
        <v>110</v>
      </c>
      <c r="Q55" s="167" t="e">
        <f ca="1">IF(P55-O$52&gt;=0,VLOOKUP(P55-O$52,Imptable!$A$4:$B$28,2),-VLOOKUP(O$52-P55,Imptable!$A$4:$B$28,2))</f>
        <v>#NAME?</v>
      </c>
      <c r="R55" s="167" t="e">
        <f t="shared" ca="1" si="15"/>
        <v>#NAME?</v>
      </c>
      <c r="S55" s="268"/>
      <c r="T55" s="330">
        <v>5</v>
      </c>
      <c r="U55" s="321">
        <v>18</v>
      </c>
      <c r="V55" s="163" t="str">
        <f ca="1">Scorecards!$D59</f>
        <v>2S</v>
      </c>
      <c r="W55" s="82" t="str">
        <f ca="1">Scorecards!$E59</f>
        <v>W</v>
      </c>
      <c r="X55" s="108">
        <f ca="1">Scorecards!$G59</f>
        <v>9</v>
      </c>
      <c r="Y55" s="108">
        <f ca="1">Scorecards!$H59</f>
        <v>-140</v>
      </c>
      <c r="Z55" s="167" t="e">
        <f ca="1">IF(Y55-X$52&gt;=0,VLOOKUP(Y55-X$52,Imptable!$A$4:$B$28,2),-VLOOKUP(X$52-Y55,Imptable!$A$4:$B$28,2))</f>
        <v>#NAME?</v>
      </c>
      <c r="AA55" s="167" t="e">
        <f t="shared" ca="1" si="12"/>
        <v>#NAME?</v>
      </c>
      <c r="AB55" s="268"/>
      <c r="AC55" s="330">
        <v>5</v>
      </c>
      <c r="AD55" s="321">
        <v>18</v>
      </c>
      <c r="AE55" s="163" t="str">
        <f ca="1">Scorecards!$D60</f>
        <v>4S</v>
      </c>
      <c r="AF55" s="82" t="str">
        <f ca="1">Scorecards!$E60</f>
        <v>W</v>
      </c>
      <c r="AG55" s="108">
        <f ca="1">Scorecards!$G60</f>
        <v>8</v>
      </c>
      <c r="AH55" s="108">
        <f ca="1">Scorecards!$H60</f>
        <v>200</v>
      </c>
      <c r="AI55" s="167" t="e">
        <f ca="1">IF(AH55-AG$52&gt;=0,VLOOKUP(AH55-AG$52,Imptable!$A$4:$B$28,2),-VLOOKUP(AG$52-AH55,Imptable!$A$4:$B$28,2))</f>
        <v>#NAME?</v>
      </c>
      <c r="AJ55" s="167" t="e">
        <f t="shared" ca="1" si="13"/>
        <v>#NAME?</v>
      </c>
    </row>
    <row r="56" spans="1:36">
      <c r="A56" s="165"/>
      <c r="B56" s="331">
        <v>7</v>
      </c>
      <c r="C56" s="321">
        <v>20</v>
      </c>
      <c r="D56" s="82" t="str">
        <f ca="1">Scorecards!$AB57</f>
        <v>4H</v>
      </c>
      <c r="E56" s="82" t="str">
        <f ca="1">Scorecards!$AC57</f>
        <v>N</v>
      </c>
      <c r="F56" s="108">
        <f ca="1">Scorecards!$AE57</f>
        <v>12</v>
      </c>
      <c r="G56" s="108">
        <f ca="1">Scorecards!$AF57</f>
        <v>680</v>
      </c>
      <c r="H56" s="167" t="e">
        <f ca="1">IF(G56-F$52&gt;=0,VLOOKUP(G56-F$52,Imptable!$A$4:$B$28,2),-VLOOKUP(F$52-G56,Imptable!$A$4:$B$28,2))</f>
        <v>#NAME?</v>
      </c>
      <c r="I56" s="167" t="e">
        <f t="shared" ca="1" si="14"/>
        <v>#NAME?</v>
      </c>
      <c r="J56" s="268"/>
      <c r="K56" s="331">
        <v>7</v>
      </c>
      <c r="L56" s="321">
        <v>20</v>
      </c>
      <c r="M56" s="163" t="str">
        <f ca="1">Scorecards!$AB58</f>
        <v>2S</v>
      </c>
      <c r="N56" s="82" t="str">
        <f ca="1">Scorecards!$AC58</f>
        <v>S</v>
      </c>
      <c r="O56" s="108">
        <f ca="1">Scorecards!$AE58</f>
        <v>8</v>
      </c>
      <c r="P56" s="108">
        <f ca="1">Scorecards!$AF58</f>
        <v>110</v>
      </c>
      <c r="Q56" s="167" t="e">
        <f ca="1">IF(P56-O$52&gt;=0,VLOOKUP(P56-O$52,Imptable!$A$4:$B$28,2),-VLOOKUP(O$52-P56,Imptable!$A$4:$B$28,2))</f>
        <v>#NAME?</v>
      </c>
      <c r="R56" s="167" t="e">
        <f t="shared" ca="1" si="15"/>
        <v>#NAME?</v>
      </c>
      <c r="S56" s="268"/>
      <c r="T56" s="331">
        <v>7</v>
      </c>
      <c r="U56" s="321">
        <v>20</v>
      </c>
      <c r="V56" s="163" t="str">
        <f ca="1">Scorecards!$AB59</f>
        <v>2S</v>
      </c>
      <c r="W56" s="82" t="str">
        <f ca="1">Scorecards!$AC59</f>
        <v>W</v>
      </c>
      <c r="X56" s="108">
        <f ca="1">Scorecards!$AE59</f>
        <v>8</v>
      </c>
      <c r="Y56" s="108">
        <f ca="1">Scorecards!$AF59</f>
        <v>-110</v>
      </c>
      <c r="Z56" s="167" t="e">
        <f ca="1">IF(Y56-X$52&gt;=0,VLOOKUP(Y56-X$52,Imptable!$A$4:$B$28,2),-VLOOKUP(X$52-Y56,Imptable!$A$4:$B$28,2))</f>
        <v>#NAME?</v>
      </c>
      <c r="AA56" s="167" t="e">
        <f t="shared" ca="1" si="12"/>
        <v>#NAME?</v>
      </c>
      <c r="AB56" s="268"/>
      <c r="AC56" s="331">
        <v>7</v>
      </c>
      <c r="AD56" s="321">
        <v>20</v>
      </c>
      <c r="AE56" s="163" t="str">
        <f ca="1">Scorecards!$AB60</f>
        <v>4H</v>
      </c>
      <c r="AF56" s="82" t="str">
        <f ca="1">Scorecards!$AC60</f>
        <v>W</v>
      </c>
      <c r="AG56" s="108">
        <f ca="1">Scorecards!$AE60</f>
        <v>8</v>
      </c>
      <c r="AH56" s="108">
        <f ca="1">Scorecards!$AF60</f>
        <v>200</v>
      </c>
      <c r="AI56" s="167" t="e">
        <f ca="1">IF(AH56-AG$52&gt;=0,VLOOKUP(AH56-AG$52,Imptable!$A$4:$B$28,2),-VLOOKUP(AG$52-AH56,Imptable!$A$4:$B$28,2))</f>
        <v>#NAME?</v>
      </c>
      <c r="AJ56" s="167" t="e">
        <f t="shared" ca="1" si="13"/>
        <v>#NAME?</v>
      </c>
    </row>
    <row r="57" spans="1:36">
      <c r="A57" s="165"/>
      <c r="B57" s="332">
        <v>9</v>
      </c>
      <c r="C57" s="321">
        <v>22</v>
      </c>
      <c r="D57" s="82" t="str">
        <f ca="1">Scorecards!$D96</f>
        <v>4H</v>
      </c>
      <c r="E57" s="82" t="str">
        <f ca="1">Scorecards!$E96</f>
        <v>N</v>
      </c>
      <c r="F57" s="108">
        <f ca="1">Scorecards!$G96</f>
        <v>11</v>
      </c>
      <c r="G57" s="108">
        <f ca="1">Scorecards!$H96</f>
        <v>650</v>
      </c>
      <c r="H57" s="167" t="e">
        <f ca="1">IF(G57-F$52&gt;=0,VLOOKUP(G57-F$52,Imptable!$A$4:$B$28,2),-VLOOKUP(F$52-G57,Imptable!$A$4:$B$28,2))</f>
        <v>#NAME?</v>
      </c>
      <c r="I57" s="167" t="e">
        <f t="shared" ca="1" si="14"/>
        <v>#NAME?</v>
      </c>
      <c r="J57" s="268"/>
      <c r="K57" s="332">
        <v>9</v>
      </c>
      <c r="L57" s="321">
        <v>22</v>
      </c>
      <c r="M57" s="163" t="str">
        <f ca="1">Scorecards!$D97</f>
        <v>2H</v>
      </c>
      <c r="N57" s="82" t="str">
        <f ca="1">Scorecards!$E97</f>
        <v>E</v>
      </c>
      <c r="O57" s="108">
        <f ca="1">Scorecards!$G97</f>
        <v>8</v>
      </c>
      <c r="P57" s="108">
        <f ca="1">Scorecards!$H97</f>
        <v>-110</v>
      </c>
      <c r="Q57" s="167" t="e">
        <f ca="1">IF(P57-O$52&gt;=0,VLOOKUP(P57-O$52,Imptable!$A$4:$B$28,2),-VLOOKUP(O$52-P57,Imptable!$A$4:$B$28,2))</f>
        <v>#NAME?</v>
      </c>
      <c r="R57" s="167" t="e">
        <f t="shared" ca="1" si="15"/>
        <v>#NAME?</v>
      </c>
      <c r="S57" s="268"/>
      <c r="T57" s="332">
        <v>9</v>
      </c>
      <c r="U57" s="321">
        <v>22</v>
      </c>
      <c r="V57" s="163" t="str">
        <f ca="1">Scorecards!$D98</f>
        <v>2S</v>
      </c>
      <c r="W57" s="82" t="str">
        <f ca="1">Scorecards!$E98</f>
        <v>W</v>
      </c>
      <c r="X57" s="108">
        <f ca="1">Scorecards!$G98</f>
        <v>8</v>
      </c>
      <c r="Y57" s="108">
        <f ca="1">Scorecards!$H98</f>
        <v>-110</v>
      </c>
      <c r="Z57" s="167" t="e">
        <f ca="1">IF(Y57-X$52&gt;=0,VLOOKUP(Y57-X$52,Imptable!$A$4:$B$28,2),-VLOOKUP(X$52-Y57,Imptable!$A$4:$B$28,2))</f>
        <v>#NAME?</v>
      </c>
      <c r="AA57" s="167" t="e">
        <f t="shared" ca="1" si="12"/>
        <v>#NAME?</v>
      </c>
      <c r="AB57" s="268"/>
      <c r="AC57" s="332">
        <v>9</v>
      </c>
      <c r="AD57" s="321">
        <v>22</v>
      </c>
      <c r="AE57" s="163" t="str">
        <f ca="1">Scorecards!$D99</f>
        <v>4S</v>
      </c>
      <c r="AF57" s="82" t="str">
        <f ca="1">Scorecards!$E99</f>
        <v>W</v>
      </c>
      <c r="AG57" s="108">
        <f ca="1">Scorecards!$G99</f>
        <v>9</v>
      </c>
      <c r="AH57" s="108">
        <f ca="1">Scorecards!$H99</f>
        <v>100</v>
      </c>
      <c r="AI57" s="167" t="e">
        <f ca="1">IF(AH57-AG$52&gt;=0,VLOOKUP(AH57-AG$52,Imptable!$A$4:$B$28,2),-VLOOKUP(AG$52-AH57,Imptable!$A$4:$B$28,2))</f>
        <v>#NAME?</v>
      </c>
      <c r="AJ57" s="167" t="e">
        <f t="shared" ca="1" si="13"/>
        <v>#NAME?</v>
      </c>
    </row>
    <row r="58" spans="1:36">
      <c r="A58" s="165"/>
      <c r="B58" s="324">
        <v>11</v>
      </c>
      <c r="C58" s="321">
        <v>24</v>
      </c>
      <c r="D58" s="82" t="str">
        <f ca="1">Scorecards!$AB96</f>
        <v>4H</v>
      </c>
      <c r="E58" s="82" t="str">
        <f ca="1">Scorecards!$AC96</f>
        <v>N</v>
      </c>
      <c r="F58" s="108">
        <f ca="1">Scorecards!$AE96</f>
        <v>10</v>
      </c>
      <c r="G58" s="108">
        <f ca="1">Scorecards!$AF96</f>
        <v>620</v>
      </c>
      <c r="H58" s="167" t="e">
        <f ca="1">IF(G58-F$52&gt;=0,VLOOKUP(G58-F$52,Imptable!$A$4:$B$28,2),-VLOOKUP(F$52-G58,Imptable!$A$4:$B$28,2))</f>
        <v>#NAME?</v>
      </c>
      <c r="I58" s="167" t="e">
        <f t="shared" ca="1" si="14"/>
        <v>#NAME?</v>
      </c>
      <c r="J58" s="268"/>
      <c r="K58" s="324">
        <v>11</v>
      </c>
      <c r="L58" s="321">
        <v>24</v>
      </c>
      <c r="M58" s="163" t="str">
        <f ca="1">Scorecards!$AB97</f>
        <v>5Dx</v>
      </c>
      <c r="N58" s="82" t="str">
        <f ca="1">Scorecards!$AC97</f>
        <v>W</v>
      </c>
      <c r="O58" s="108">
        <f ca="1">Scorecards!$AE97</f>
        <v>10</v>
      </c>
      <c r="P58" s="108">
        <f ca="1">Scorecards!$AF97</f>
        <v>100</v>
      </c>
      <c r="Q58" s="167" t="e">
        <f ca="1">IF(P58-O$52&gt;=0,VLOOKUP(P58-O$52,Imptable!$A$4:$B$28,2),-VLOOKUP(O$52-P58,Imptable!$A$4:$B$28,2))</f>
        <v>#NAME?</v>
      </c>
      <c r="R58" s="167" t="e">
        <f t="shared" ca="1" si="15"/>
        <v>#NAME?</v>
      </c>
      <c r="S58" s="268"/>
      <c r="T58" s="324">
        <v>11</v>
      </c>
      <c r="U58" s="321">
        <v>24</v>
      </c>
      <c r="V58" s="163" t="str">
        <f ca="1">Scorecards!$AB98</f>
        <v>2S</v>
      </c>
      <c r="W58" s="82" t="str">
        <f ca="1">Scorecards!$AC98</f>
        <v>W</v>
      </c>
      <c r="X58" s="108">
        <f ca="1">Scorecards!$AE98</f>
        <v>8</v>
      </c>
      <c r="Y58" s="108">
        <f ca="1">Scorecards!$AF98</f>
        <v>-110</v>
      </c>
      <c r="Z58" s="167" t="e">
        <f ca="1">IF(Y58-X$52&gt;=0,VLOOKUP(Y58-X$52,Imptable!$A$4:$B$28,2),-VLOOKUP(X$52-Y58,Imptable!$A$4:$B$28,2))</f>
        <v>#NAME?</v>
      </c>
      <c r="AA58" s="167" t="e">
        <f t="shared" ca="1" si="12"/>
        <v>#NAME?</v>
      </c>
      <c r="AB58" s="268"/>
      <c r="AC58" s="324">
        <v>11</v>
      </c>
      <c r="AD58" s="321">
        <v>24</v>
      </c>
      <c r="AE58" s="163" t="str">
        <f ca="1">Scorecards!$AB99</f>
        <v>4S</v>
      </c>
      <c r="AF58" s="82" t="str">
        <f ca="1">Scorecards!$AC99</f>
        <v>W</v>
      </c>
      <c r="AG58" s="108">
        <f ca="1">Scorecards!$AE99</f>
        <v>8</v>
      </c>
      <c r="AH58" s="108">
        <f ca="1">Scorecards!$AF99</f>
        <v>200</v>
      </c>
      <c r="AI58" s="167" t="e">
        <f ca="1">IF(AH58-AG$52&gt;=0,VLOOKUP(AH58-AG$52,Imptable!$A$4:$B$28,2),-VLOOKUP(AG$52-AH58,Imptable!$A$4:$B$28,2))</f>
        <v>#NAME?</v>
      </c>
      <c r="AJ58" s="167" t="e">
        <f t="shared" ca="1" si="13"/>
        <v>#NAME?</v>
      </c>
    </row>
    <row r="59" spans="1:36">
      <c r="A59" s="165"/>
      <c r="B59" s="321">
        <v>13</v>
      </c>
      <c r="C59" s="322">
        <v>2</v>
      </c>
      <c r="D59" s="82" t="str">
        <f ca="1">Scorecards!$P18</f>
        <v>4H</v>
      </c>
      <c r="E59" s="82" t="str">
        <f ca="1">Scorecards!$Q18</f>
        <v>N</v>
      </c>
      <c r="F59" s="108">
        <f ca="1">Scorecards!$S18</f>
        <v>12</v>
      </c>
      <c r="G59" s="108">
        <f ca="1">-Scorecards!$T18</f>
        <v>680</v>
      </c>
      <c r="H59" s="167" t="e">
        <f ca="1">IF(G59-F$52&gt;=0,VLOOKUP(G59-F$52,Imptable!$A$4:$B$28,2),-VLOOKUP(F$52-G59,Imptable!$A$4:$B$28,2))</f>
        <v>#NAME?</v>
      </c>
      <c r="I59" s="167" t="e">
        <f t="shared" ca="1" si="14"/>
        <v>#NAME?</v>
      </c>
      <c r="J59" s="268"/>
      <c r="K59" s="321">
        <v>13</v>
      </c>
      <c r="L59" s="322">
        <v>2</v>
      </c>
      <c r="M59" s="163" t="str">
        <f ca="1">Scorecards!$P19</f>
        <v>3S</v>
      </c>
      <c r="N59" s="82" t="str">
        <f ca="1">Scorecards!$Q19</f>
        <v>S</v>
      </c>
      <c r="O59" s="108">
        <f ca="1">Scorecards!$S19</f>
        <v>9</v>
      </c>
      <c r="P59" s="108">
        <f ca="1">-Scorecards!$T19</f>
        <v>140</v>
      </c>
      <c r="Q59" s="167" t="e">
        <f ca="1">IF(P59-O$52&gt;=0,VLOOKUP(P59-O$52,Imptable!$A$4:$B$28,2),-VLOOKUP(O$52-P59,Imptable!$A$4:$B$28,2))</f>
        <v>#NAME?</v>
      </c>
      <c r="R59" s="167" t="e">
        <f t="shared" ca="1" si="15"/>
        <v>#NAME?</v>
      </c>
      <c r="S59" s="268"/>
      <c r="T59" s="321">
        <v>13</v>
      </c>
      <c r="U59" s="322">
        <v>2</v>
      </c>
      <c r="V59" s="163" t="str">
        <f ca="1">Scorecards!$P20</f>
        <v>3H</v>
      </c>
      <c r="W59" s="82" t="str">
        <f ca="1">Scorecards!$Q20</f>
        <v>N</v>
      </c>
      <c r="X59" s="108">
        <f ca="1">Scorecards!$S20</f>
        <v>9</v>
      </c>
      <c r="Y59" s="108">
        <f ca="1">-Scorecards!$T20</f>
        <v>140</v>
      </c>
      <c r="Z59" s="167" t="e">
        <f ca="1">IF(Y59-X$52&gt;=0,VLOOKUP(Y59-X$52,Imptable!$A$4:$B$28,2),-VLOOKUP(X$52-Y59,Imptable!$A$4:$B$28,2))</f>
        <v>#NAME?</v>
      </c>
      <c r="AA59" s="167" t="e">
        <f t="shared" ca="1" si="12"/>
        <v>#NAME?</v>
      </c>
      <c r="AB59" s="268"/>
      <c r="AC59" s="321">
        <v>13</v>
      </c>
      <c r="AD59" s="322">
        <v>2</v>
      </c>
      <c r="AE59" s="163" t="str">
        <f ca="1">Scorecards!$P21</f>
        <v>4S</v>
      </c>
      <c r="AF59" s="82" t="str">
        <f ca="1">Scorecards!$Q21</f>
        <v>W</v>
      </c>
      <c r="AG59" s="108">
        <f ca="1">Scorecards!$S21</f>
        <v>9</v>
      </c>
      <c r="AH59" s="108">
        <f ca="1">-Scorecards!$T21</f>
        <v>100</v>
      </c>
      <c r="AI59" s="167" t="e">
        <f ca="1">IF(AH59-AG$52&gt;=0,VLOOKUP(AH59-AG$52,Imptable!$A$4:$B$28,2),-VLOOKUP(AG$52-AH59,Imptable!$A$4:$B$28,2))</f>
        <v>#NAME?</v>
      </c>
      <c r="AJ59" s="167" t="e">
        <f t="shared" ca="1" si="13"/>
        <v>#NAME?</v>
      </c>
    </row>
    <row r="60" spans="1:36">
      <c r="A60" s="165"/>
      <c r="B60" s="321">
        <v>15</v>
      </c>
      <c r="C60" s="323">
        <v>4</v>
      </c>
      <c r="D60" s="82" t="str">
        <f ca="1">Scorecards!$AN18</f>
        <v>4H</v>
      </c>
      <c r="E60" s="82" t="str">
        <f ca="1">Scorecards!$AO18</f>
        <v>N</v>
      </c>
      <c r="F60" s="108">
        <f ca="1">Scorecards!$AQ18</f>
        <v>12</v>
      </c>
      <c r="G60" s="108">
        <f ca="1">-Scorecards!$AR18</f>
        <v>680</v>
      </c>
      <c r="H60" s="167" t="e">
        <f ca="1">IF(G60-F$52&gt;=0,VLOOKUP(G60-F$52,Imptable!$A$4:$B$28,2),-VLOOKUP(F$52-G60,Imptable!$A$4:$B$28,2))</f>
        <v>#NAME?</v>
      </c>
      <c r="I60" s="167" t="e">
        <f t="shared" ca="1" si="14"/>
        <v>#NAME?</v>
      </c>
      <c r="J60" s="268"/>
      <c r="K60" s="321">
        <v>15</v>
      </c>
      <c r="L60" s="323">
        <v>4</v>
      </c>
      <c r="M60" s="163" t="str">
        <f ca="1">Scorecards!$AN19</f>
        <v>3S</v>
      </c>
      <c r="N60" s="82" t="str">
        <f ca="1">Scorecards!$AO19</f>
        <v>S</v>
      </c>
      <c r="O60" s="108">
        <f ca="1">Scorecards!$AQ19</f>
        <v>7</v>
      </c>
      <c r="P60" s="108">
        <f ca="1">-Scorecards!$AR19</f>
        <v>-100</v>
      </c>
      <c r="Q60" s="167" t="e">
        <f ca="1">IF(P60-O$52&gt;=0,VLOOKUP(P60-O$52,Imptable!$A$4:$B$28,2),-VLOOKUP(O$52-P60,Imptable!$A$4:$B$28,2))</f>
        <v>#NAME?</v>
      </c>
      <c r="R60" s="167" t="e">
        <f t="shared" ca="1" si="15"/>
        <v>#NAME?</v>
      </c>
      <c r="S60" s="268"/>
      <c r="T60" s="321">
        <v>15</v>
      </c>
      <c r="U60" s="323">
        <v>4</v>
      </c>
      <c r="V60" s="163" t="str">
        <f ca="1">Scorecards!$AN20</f>
        <v>4H</v>
      </c>
      <c r="W60" s="82" t="str">
        <f ca="1">Scorecards!$AO20</f>
        <v>N</v>
      </c>
      <c r="X60" s="108">
        <f ca="1">Scorecards!$AQ20</f>
        <v>8</v>
      </c>
      <c r="Y60" s="108">
        <f ca="1">-Scorecards!$AR20</f>
        <v>-200</v>
      </c>
      <c r="Z60" s="167" t="e">
        <f ca="1">IF(Y60-X$52&gt;=0,VLOOKUP(Y60-X$52,Imptable!$A$4:$B$28,2),-VLOOKUP(X$52-Y60,Imptable!$A$4:$B$28,2))</f>
        <v>#NAME?</v>
      </c>
      <c r="AA60" s="167" t="e">
        <f t="shared" ca="1" si="12"/>
        <v>#NAME?</v>
      </c>
      <c r="AB60" s="268"/>
      <c r="AC60" s="321">
        <v>15</v>
      </c>
      <c r="AD60" s="323">
        <v>4</v>
      </c>
      <c r="AE60" s="163" t="str">
        <f ca="1">Scorecards!$AN21</f>
        <v>4S</v>
      </c>
      <c r="AF60" s="82" t="str">
        <f ca="1">Scorecards!$AO21</f>
        <v>W</v>
      </c>
      <c r="AG60" s="108">
        <f ca="1">Scorecards!$AQ21</f>
        <v>9</v>
      </c>
      <c r="AH60" s="108">
        <f ca="1">-Scorecards!$AR21</f>
        <v>100</v>
      </c>
      <c r="AI60" s="167" t="e">
        <f ca="1">IF(AH60-AG$52&gt;=0,VLOOKUP(AH60-AG$52,Imptable!$A$4:$B$28,2),-VLOOKUP(AG$52-AH60,Imptable!$A$4:$B$28,2))</f>
        <v>#NAME?</v>
      </c>
      <c r="AJ60" s="167" t="e">
        <f t="shared" ca="1" si="13"/>
        <v>#NAME?</v>
      </c>
    </row>
    <row r="61" spans="1:36">
      <c r="A61" s="165"/>
      <c r="B61" s="321">
        <v>17</v>
      </c>
      <c r="C61" s="324">
        <v>6</v>
      </c>
      <c r="D61" s="82" t="str">
        <f ca="1">Scorecards!$P57</f>
        <v>4H</v>
      </c>
      <c r="E61" s="82" t="str">
        <f ca="1">Scorecards!$Q57</f>
        <v>N</v>
      </c>
      <c r="F61" s="108">
        <f ca="1">Scorecards!$S57</f>
        <v>11</v>
      </c>
      <c r="G61" s="108">
        <f ca="1">-Scorecards!$T57</f>
        <v>650</v>
      </c>
      <c r="H61" s="167" t="e">
        <f ca="1">IF(G61-F$52&gt;=0,VLOOKUP(G61-F$52,Imptable!$A$4:$B$28,2),-VLOOKUP(F$52-G61,Imptable!$A$4:$B$28,2))</f>
        <v>#NAME?</v>
      </c>
      <c r="I61" s="167" t="e">
        <f t="shared" ca="1" si="14"/>
        <v>#NAME?</v>
      </c>
      <c r="J61" s="268"/>
      <c r="K61" s="321">
        <v>17</v>
      </c>
      <c r="L61" s="324">
        <v>6</v>
      </c>
      <c r="M61" s="163" t="str">
        <f ca="1">Scorecards!$P58</f>
        <v>5Dx</v>
      </c>
      <c r="N61" s="82" t="str">
        <f ca="1">Scorecards!$Q58</f>
        <v>W</v>
      </c>
      <c r="O61" s="108">
        <f ca="1">Scorecards!$S58</f>
        <v>10</v>
      </c>
      <c r="P61" s="108">
        <f ca="1">-Scorecards!$T58</f>
        <v>100</v>
      </c>
      <c r="Q61" s="167" t="e">
        <f ca="1">IF(P61-O$52&gt;=0,VLOOKUP(P61-O$52,Imptable!$A$4:$B$28,2),-VLOOKUP(O$52-P61,Imptable!$A$4:$B$28,2))</f>
        <v>#NAME?</v>
      </c>
      <c r="R61" s="167" t="e">
        <f t="shared" ca="1" si="15"/>
        <v>#NAME?</v>
      </c>
      <c r="S61" s="268"/>
      <c r="T61" s="321">
        <v>17</v>
      </c>
      <c r="U61" s="324">
        <v>6</v>
      </c>
      <c r="V61" s="163" t="str">
        <f ca="1">Scorecards!$P59</f>
        <v>3H</v>
      </c>
      <c r="W61" s="82" t="str">
        <f ca="1">Scorecards!$Q59</f>
        <v>N</v>
      </c>
      <c r="X61" s="108">
        <f ca="1">Scorecards!$S59</f>
        <v>9</v>
      </c>
      <c r="Y61" s="108">
        <f ca="1">-Scorecards!$T59</f>
        <v>140</v>
      </c>
      <c r="Z61" s="167" t="e">
        <f ca="1">IF(Y61-X$52&gt;=0,VLOOKUP(Y61-X$52,Imptable!$A$4:$B$28,2),-VLOOKUP(X$52-Y61,Imptable!$A$4:$B$28,2))</f>
        <v>#NAME?</v>
      </c>
      <c r="AA61" s="167" t="e">
        <f t="shared" ca="1" si="12"/>
        <v>#NAME?</v>
      </c>
      <c r="AB61" s="268"/>
      <c r="AC61" s="321">
        <v>17</v>
      </c>
      <c r="AD61" s="324">
        <v>6</v>
      </c>
      <c r="AE61" s="163" t="str">
        <f ca="1">Scorecards!$P60</f>
        <v>3S</v>
      </c>
      <c r="AF61" s="82" t="str">
        <f ca="1">Scorecards!$Q60</f>
        <v>W</v>
      </c>
      <c r="AG61" s="108">
        <f ca="1">Scorecards!$S60</f>
        <v>9</v>
      </c>
      <c r="AH61" s="108">
        <f ca="1">-Scorecards!$T60</f>
        <v>-140</v>
      </c>
      <c r="AI61" s="167" t="e">
        <f ca="1">IF(AH61-AG$52&gt;=0,VLOOKUP(AH61-AG$52,Imptable!$A$4:$B$28,2),-VLOOKUP(AG$52-AH61,Imptable!$A$4:$B$28,2))</f>
        <v>#NAME?</v>
      </c>
      <c r="AJ61" s="167" t="e">
        <f t="shared" ca="1" si="13"/>
        <v>#NAME?</v>
      </c>
    </row>
    <row r="62" spans="1:36">
      <c r="A62" s="165"/>
      <c r="B62" s="321">
        <v>19</v>
      </c>
      <c r="C62" s="325">
        <v>8</v>
      </c>
      <c r="D62" s="82" t="str">
        <f ca="1">Scorecards!$AN57</f>
        <v>4H</v>
      </c>
      <c r="E62" s="82" t="str">
        <f ca="1">Scorecards!$AO57</f>
        <v>N</v>
      </c>
      <c r="F62" s="108">
        <f ca="1">Scorecards!$AQ57</f>
        <v>12</v>
      </c>
      <c r="G62" s="108">
        <f ca="1">-Scorecards!$AR57</f>
        <v>680</v>
      </c>
      <c r="H62" s="167" t="e">
        <f ca="1">IF(G62-F$52&gt;=0,VLOOKUP(G62-F$52,Imptable!$A$4:$B$28,2),-VLOOKUP(F$52-G62,Imptable!$A$4:$B$28,2))</f>
        <v>#NAME?</v>
      </c>
      <c r="I62" s="167" t="e">
        <f t="shared" ca="1" si="14"/>
        <v>#NAME?</v>
      </c>
      <c r="J62" s="268"/>
      <c r="K62" s="321">
        <v>19</v>
      </c>
      <c r="L62" s="325">
        <v>8</v>
      </c>
      <c r="M62" s="163" t="str">
        <f ca="1">Scorecards!$AN58</f>
        <v>3S</v>
      </c>
      <c r="N62" s="82" t="str">
        <f ca="1">Scorecards!$AO58</f>
        <v>N</v>
      </c>
      <c r="O62" s="108">
        <f ca="1">Scorecards!$AQ58</f>
        <v>8</v>
      </c>
      <c r="P62" s="108">
        <f ca="1">-Scorecards!$AR58</f>
        <v>-50</v>
      </c>
      <c r="Q62" s="167" t="e">
        <f ca="1">IF(P62-O$52&gt;=0,VLOOKUP(P62-O$52,Imptable!$A$4:$B$28,2),-VLOOKUP(O$52-P62,Imptable!$A$4:$B$28,2))</f>
        <v>#NAME?</v>
      </c>
      <c r="R62" s="167" t="e">
        <f t="shared" ca="1" si="15"/>
        <v>#NAME?</v>
      </c>
      <c r="S62" s="268"/>
      <c r="T62" s="321">
        <v>19</v>
      </c>
      <c r="U62" s="325">
        <v>8</v>
      </c>
      <c r="V62" s="163" t="str">
        <f ca="1">Scorecards!$AN59</f>
        <v>2S</v>
      </c>
      <c r="W62" s="82" t="str">
        <f ca="1">Scorecards!$AO59</f>
        <v>W</v>
      </c>
      <c r="X62" s="108">
        <f ca="1">Scorecards!$AQ59</f>
        <v>8</v>
      </c>
      <c r="Y62" s="108">
        <f ca="1">-Scorecards!$AR59</f>
        <v>-110</v>
      </c>
      <c r="Z62" s="167" t="e">
        <f ca="1">IF(Y62-X$52&gt;=0,VLOOKUP(Y62-X$52,Imptable!$A$4:$B$28,2),-VLOOKUP(X$52-Y62,Imptable!$A$4:$B$28,2))</f>
        <v>#NAME?</v>
      </c>
      <c r="AA62" s="167" t="e">
        <f t="shared" ca="1" si="12"/>
        <v>#NAME?</v>
      </c>
      <c r="AB62" s="268"/>
      <c r="AC62" s="321">
        <v>19</v>
      </c>
      <c r="AD62" s="325">
        <v>8</v>
      </c>
      <c r="AE62" s="163" t="str">
        <f ca="1">Scorecards!$AN60</f>
        <v>3S</v>
      </c>
      <c r="AF62" s="82" t="str">
        <f ca="1">Scorecards!$AO60</f>
        <v>W</v>
      </c>
      <c r="AG62" s="108">
        <f ca="1">Scorecards!$AQ60</f>
        <v>9</v>
      </c>
      <c r="AH62" s="108">
        <f ca="1">-Scorecards!$AR60</f>
        <v>-140</v>
      </c>
      <c r="AI62" s="167" t="e">
        <f ca="1">IF(AH62-AG$52&gt;=0,VLOOKUP(AH62-AG$52,Imptable!$A$4:$B$28,2),-VLOOKUP(AG$52-AH62,Imptable!$A$4:$B$28,2))</f>
        <v>#NAME?</v>
      </c>
      <c r="AJ62" s="167" t="e">
        <f t="shared" ca="1" si="13"/>
        <v>#NAME?</v>
      </c>
    </row>
    <row r="63" spans="1:36">
      <c r="A63" s="165"/>
      <c r="B63" s="321">
        <v>21</v>
      </c>
      <c r="C63" s="326">
        <v>10</v>
      </c>
      <c r="D63" s="82" t="str">
        <f ca="1">Scorecards!$P96</f>
        <v>4H</v>
      </c>
      <c r="E63" s="82" t="str">
        <f ca="1">Scorecards!$Q96</f>
        <v>N</v>
      </c>
      <c r="F63" s="108">
        <f ca="1">Scorecards!$S96</f>
        <v>12</v>
      </c>
      <c r="G63" s="108">
        <f ca="1">-Scorecards!$T96</f>
        <v>680</v>
      </c>
      <c r="H63" s="167" t="e">
        <f ca="1">IF(G63-F$52&gt;=0,VLOOKUP(G63-F$52,Imptable!$A$4:$B$28,2),-VLOOKUP(F$52-G63,Imptable!$A$4:$B$28,2))</f>
        <v>#NAME?</v>
      </c>
      <c r="I63" s="167" t="e">
        <f t="shared" ca="1" si="14"/>
        <v>#NAME?</v>
      </c>
      <c r="J63" s="268"/>
      <c r="K63" s="321">
        <v>21</v>
      </c>
      <c r="L63" s="326">
        <v>10</v>
      </c>
      <c r="M63" s="163" t="str">
        <f ca="1">Scorecards!$P97</f>
        <v>4H</v>
      </c>
      <c r="N63" s="82" t="str">
        <f ca="1">Scorecards!$Q97</f>
        <v>N</v>
      </c>
      <c r="O63" s="108">
        <f ca="1">Scorecards!$S97</f>
        <v>6</v>
      </c>
      <c r="P63" s="108">
        <f ca="1">-Scorecards!$T97</f>
        <v>-200</v>
      </c>
      <c r="Q63" s="167" t="e">
        <f ca="1">IF(P63-O$52&gt;=0,VLOOKUP(P63-O$52,Imptable!$A$4:$B$28,2),-VLOOKUP(O$52-P63,Imptable!$A$4:$B$28,2))</f>
        <v>#NAME?</v>
      </c>
      <c r="R63" s="167" t="e">
        <f t="shared" ca="1" si="15"/>
        <v>#NAME?</v>
      </c>
      <c r="S63" s="268"/>
      <c r="T63" s="321">
        <v>21</v>
      </c>
      <c r="U63" s="326">
        <v>10</v>
      </c>
      <c r="V63" s="163" t="str">
        <f ca="1">Scorecards!$P98</f>
        <v>2S</v>
      </c>
      <c r="W63" s="82" t="str">
        <f ca="1">Scorecards!$Q98</f>
        <v>W</v>
      </c>
      <c r="X63" s="108">
        <f ca="1">Scorecards!$S98</f>
        <v>7</v>
      </c>
      <c r="Y63" s="108">
        <f ca="1">-Scorecards!$T98</f>
        <v>50</v>
      </c>
      <c r="Z63" s="167" t="e">
        <f ca="1">IF(Y63-X$52&gt;=0,VLOOKUP(Y63-X$52,Imptable!$A$4:$B$28,2),-VLOOKUP(X$52-Y63,Imptable!$A$4:$B$28,2))</f>
        <v>#NAME?</v>
      </c>
      <c r="AA63" s="167" t="e">
        <f t="shared" ca="1" si="12"/>
        <v>#NAME?</v>
      </c>
      <c r="AB63" s="268"/>
      <c r="AC63" s="321">
        <v>21</v>
      </c>
      <c r="AD63" s="326">
        <v>10</v>
      </c>
      <c r="AE63" s="163" t="str">
        <f ca="1">Scorecards!$P99</f>
        <v>4S</v>
      </c>
      <c r="AF63" s="82" t="str">
        <f ca="1">Scorecards!$Q99</f>
        <v>W</v>
      </c>
      <c r="AG63" s="108">
        <f ca="1">Scorecards!$S99</f>
        <v>8</v>
      </c>
      <c r="AH63" s="108">
        <f ca="1">-Scorecards!$T99</f>
        <v>200</v>
      </c>
      <c r="AI63" s="167" t="e">
        <f ca="1">IF(AH63-AG$52&gt;=0,VLOOKUP(AH63-AG$52,Imptable!$A$4:$B$28,2),-VLOOKUP(AG$52-AH63,Imptable!$A$4:$B$28,2))</f>
        <v>#NAME?</v>
      </c>
      <c r="AJ63" s="167" t="e">
        <f t="shared" ca="1" si="13"/>
        <v>#NAME?</v>
      </c>
    </row>
    <row r="64" spans="1:36">
      <c r="A64" s="165"/>
      <c r="B64" s="179">
        <v>23</v>
      </c>
      <c r="C64" s="327">
        <v>12</v>
      </c>
      <c r="D64" s="164" t="str">
        <f ca="1">Scorecards!$AN96</f>
        <v>4H</v>
      </c>
      <c r="E64" s="101" t="str">
        <f ca="1">Scorecards!$AO96</f>
        <v>N</v>
      </c>
      <c r="F64" s="109">
        <f ca="1">Scorecards!$AQ96</f>
        <v>11</v>
      </c>
      <c r="G64" s="109">
        <f ca="1">-Scorecards!$AR96</f>
        <v>650</v>
      </c>
      <c r="H64" s="171" t="e">
        <f ca="1">IF(G64-F$52&gt;=0,VLOOKUP(G64-F$52,Imptable!$A$4:$B$28,2),-VLOOKUP(F$52-G64,Imptable!$A$4:$B$28,2))</f>
        <v>#NAME?</v>
      </c>
      <c r="I64" s="168" t="e">
        <f t="shared" ca="1" si="14"/>
        <v>#NAME?</v>
      </c>
      <c r="J64" s="268"/>
      <c r="K64" s="179">
        <v>23</v>
      </c>
      <c r="L64" s="327">
        <v>12</v>
      </c>
      <c r="M64" s="164" t="str">
        <f ca="1">Scorecards!$AN97</f>
        <v>4C</v>
      </c>
      <c r="N64" s="101" t="str">
        <f ca="1">Scorecards!$AO97</f>
        <v>N</v>
      </c>
      <c r="O64" s="109">
        <f ca="1">Scorecards!$AQ97</f>
        <v>8</v>
      </c>
      <c r="P64" s="109">
        <f ca="1">-Scorecards!$AR97</f>
        <v>-100</v>
      </c>
      <c r="Q64" s="171" t="e">
        <f ca="1">IF(P64-O$52&gt;=0,VLOOKUP(P64-O$52,Imptable!$A$4:$B$28,2),-VLOOKUP(O$52-P64,Imptable!$A$4:$B$28,2))</f>
        <v>#NAME?</v>
      </c>
      <c r="R64" s="168" t="e">
        <f t="shared" ca="1" si="15"/>
        <v>#NAME?</v>
      </c>
      <c r="S64" s="268"/>
      <c r="T64" s="179">
        <v>23</v>
      </c>
      <c r="U64" s="327">
        <v>12</v>
      </c>
      <c r="V64" s="164" t="str">
        <f ca="1">Scorecards!$AN98</f>
        <v>2S</v>
      </c>
      <c r="W64" s="101" t="str">
        <f ca="1">Scorecards!$AO98</f>
        <v>W</v>
      </c>
      <c r="X64" s="109">
        <f ca="1">Scorecards!$AQ98</f>
        <v>8</v>
      </c>
      <c r="Y64" s="109">
        <f ca="1">-Scorecards!$AR98</f>
        <v>-110</v>
      </c>
      <c r="Z64" s="171" t="e">
        <f ca="1">IF(Y64-X$52&gt;=0,VLOOKUP(Y64-X$52,Imptable!$A$4:$B$28,2),-VLOOKUP(X$52-Y64,Imptable!$A$4:$B$28,2))</f>
        <v>#NAME?</v>
      </c>
      <c r="AA64" s="168" t="e">
        <f t="shared" ca="1" si="12"/>
        <v>#NAME?</v>
      </c>
      <c r="AB64" s="268"/>
      <c r="AC64" s="179">
        <v>23</v>
      </c>
      <c r="AD64" s="327">
        <v>12</v>
      </c>
      <c r="AE64" s="164" t="str">
        <f ca="1">Scorecards!$AN99</f>
        <v>4S</v>
      </c>
      <c r="AF64" s="101" t="str">
        <f ca="1">Scorecards!$AO99</f>
        <v>W</v>
      </c>
      <c r="AG64" s="109">
        <f ca="1">Scorecards!$AQ99</f>
        <v>8</v>
      </c>
      <c r="AH64" s="109">
        <f ca="1">-Scorecards!$AR99</f>
        <v>200</v>
      </c>
      <c r="AI64" s="171" t="e">
        <f ca="1">IF(AH64-AG$52&gt;=0,VLOOKUP(AH64-AG$52,Imptable!$A$4:$B$28,2),-VLOOKUP(AG$52-AH64,Imptable!$A$4:$B$28,2))</f>
        <v>#NAME?</v>
      </c>
      <c r="AJ64" s="168" t="e">
        <f t="shared" ca="1" si="13"/>
        <v>#NAME?</v>
      </c>
    </row>
    <row r="65" spans="1:36">
      <c r="A65" s="165"/>
      <c r="G65" s="173"/>
      <c r="H65" s="173"/>
      <c r="I65" s="268"/>
      <c r="J65" s="268"/>
      <c r="K65" s="90"/>
      <c r="L65" s="90"/>
      <c r="M65" s="90"/>
      <c r="N65" s="90"/>
      <c r="O65" s="90"/>
      <c r="P65" s="90"/>
      <c r="Q65" s="90"/>
      <c r="R65" s="268"/>
      <c r="S65" s="268"/>
      <c r="T65" s="90"/>
      <c r="U65" s="90"/>
      <c r="V65" s="90"/>
      <c r="W65" s="90"/>
      <c r="X65" s="90"/>
      <c r="Y65" s="90"/>
      <c r="Z65" s="90"/>
      <c r="AA65" s="268"/>
      <c r="AB65" s="268"/>
      <c r="AC65" s="90"/>
      <c r="AD65" s="90"/>
      <c r="AE65" s="90"/>
      <c r="AF65" s="90"/>
      <c r="AG65" s="90"/>
      <c r="AH65" s="90"/>
      <c r="AI65" s="90"/>
      <c r="AJ65" s="268"/>
    </row>
    <row r="66" spans="1:36">
      <c r="A66" s="165"/>
      <c r="G66" s="173"/>
      <c r="H66" s="173"/>
      <c r="I66" s="90"/>
      <c r="J66" s="268"/>
      <c r="K66" s="90"/>
      <c r="L66" s="90"/>
      <c r="M66" s="90"/>
      <c r="N66" s="90"/>
      <c r="O66" s="90"/>
      <c r="P66" s="90"/>
      <c r="Q66" s="90"/>
      <c r="R66" s="90"/>
      <c r="S66" s="268"/>
      <c r="T66" s="90"/>
      <c r="U66" s="90"/>
      <c r="V66" s="90"/>
      <c r="W66" s="90"/>
      <c r="X66" s="90"/>
      <c r="Y66" s="90"/>
      <c r="Z66" s="90"/>
      <c r="AA66" s="90"/>
      <c r="AB66" s="268"/>
      <c r="AC66" s="90"/>
      <c r="AD66" s="90"/>
      <c r="AE66" s="90"/>
      <c r="AF66" s="90"/>
      <c r="AG66" s="90"/>
      <c r="AH66" s="90"/>
      <c r="AI66" s="90"/>
      <c r="AJ66" s="90"/>
    </row>
    <row r="67" spans="1:36">
      <c r="A67" s="165"/>
      <c r="B67" s="6" t="s">
        <v>58</v>
      </c>
      <c r="C67" s="7"/>
      <c r="D67" s="7"/>
      <c r="E67" s="7"/>
      <c r="F67" s="7"/>
      <c r="G67" s="281" t="s">
        <v>3</v>
      </c>
      <c r="H67" s="346" t="s">
        <v>41</v>
      </c>
      <c r="I67" s="347"/>
      <c r="J67" s="268"/>
      <c r="K67" s="277" t="s">
        <v>59</v>
      </c>
      <c r="L67" s="267"/>
      <c r="M67" s="267"/>
      <c r="N67" s="267"/>
      <c r="O67" s="267"/>
      <c r="P67" s="281" t="s">
        <v>3</v>
      </c>
      <c r="Q67" s="346" t="s">
        <v>41</v>
      </c>
      <c r="R67" s="347"/>
      <c r="S67" s="268"/>
      <c r="T67" s="277" t="s">
        <v>60</v>
      </c>
      <c r="U67" s="267"/>
      <c r="V67" s="267"/>
      <c r="W67" s="267"/>
      <c r="X67" s="267"/>
      <c r="Y67" s="281" t="s">
        <v>3</v>
      </c>
      <c r="Z67" s="346" t="s">
        <v>41</v>
      </c>
      <c r="AA67" s="347"/>
      <c r="AB67" s="268"/>
      <c r="AC67" s="277" t="s">
        <v>61</v>
      </c>
      <c r="AD67" s="267"/>
      <c r="AE67" s="267"/>
      <c r="AF67" s="267"/>
      <c r="AG67" s="267"/>
      <c r="AH67" s="281" t="s">
        <v>3</v>
      </c>
      <c r="AI67" s="346" t="s">
        <v>41</v>
      </c>
      <c r="AJ67" s="347"/>
    </row>
    <row r="68" spans="1:36">
      <c r="A68" s="165"/>
      <c r="B68" s="18"/>
      <c r="C68" s="19"/>
      <c r="D68" s="20" t="s">
        <v>45</v>
      </c>
      <c r="E68" s="7"/>
      <c r="F68" s="247" t="e">
        <f ca="1">Results!AN84</f>
        <v>#NAME?</v>
      </c>
      <c r="G68" s="280" t="s">
        <v>82</v>
      </c>
      <c r="H68" s="169" t="s">
        <v>3</v>
      </c>
      <c r="I68" s="170" t="s">
        <v>4</v>
      </c>
      <c r="J68" s="268"/>
      <c r="K68" s="264"/>
      <c r="L68" s="265"/>
      <c r="M68" s="266" t="s">
        <v>45</v>
      </c>
      <c r="N68" s="267"/>
      <c r="O68" s="247" t="e">
        <f ca="1">Results!AN88</f>
        <v>#NAME?</v>
      </c>
      <c r="P68" s="280" t="s">
        <v>82</v>
      </c>
      <c r="Q68" s="169" t="s">
        <v>3</v>
      </c>
      <c r="R68" s="170" t="s">
        <v>4</v>
      </c>
      <c r="S68" s="268"/>
      <c r="T68" s="264"/>
      <c r="U68" s="265"/>
      <c r="V68" s="266" t="s">
        <v>45</v>
      </c>
      <c r="W68" s="267"/>
      <c r="X68" s="247" t="e">
        <f ca="1">Results!AN92</f>
        <v>#NAME?</v>
      </c>
      <c r="Y68" s="280" t="s">
        <v>82</v>
      </c>
      <c r="Z68" s="169" t="s">
        <v>3</v>
      </c>
      <c r="AA68" s="170" t="s">
        <v>4</v>
      </c>
      <c r="AB68" s="268"/>
      <c r="AC68" s="264"/>
      <c r="AD68" s="265"/>
      <c r="AE68" s="266" t="s">
        <v>45</v>
      </c>
      <c r="AF68" s="267"/>
      <c r="AG68" s="247" t="e">
        <f ca="1">Results!AN96</f>
        <v>#NAME?</v>
      </c>
      <c r="AH68" s="280" t="s">
        <v>82</v>
      </c>
      <c r="AI68" s="169" t="s">
        <v>3</v>
      </c>
      <c r="AJ68" s="170" t="s">
        <v>4</v>
      </c>
    </row>
    <row r="69" spans="1:36">
      <c r="A69" s="165"/>
      <c r="B69" s="10">
        <v>1</v>
      </c>
      <c r="C69" s="4">
        <v>15</v>
      </c>
      <c r="D69" s="162" t="str">
        <f ca="1">Scorecards!$D22</f>
        <v>3NT</v>
      </c>
      <c r="E69" s="155" t="str">
        <f ca="1">Scorecards!$E22</f>
        <v>W</v>
      </c>
      <c r="F69" s="133">
        <f ca="1">Scorecards!$G22</f>
        <v>9</v>
      </c>
      <c r="G69" s="133">
        <f ca="1">Scorecards!$H22</f>
        <v>-400</v>
      </c>
      <c r="H69" s="167" t="e">
        <f ca="1">IF(G69-F$68&gt;=0,VLOOKUP(G69-F$68,Imptable!$A$4:$B$28,2),-VLOOKUP(F$68-G69,Imptable!$A$4:$B$28,2))</f>
        <v>#NAME?</v>
      </c>
      <c r="I69" s="167" t="e">
        <f ca="1">-H69</f>
        <v>#NAME?</v>
      </c>
      <c r="J69" s="268"/>
      <c r="K69" s="269">
        <v>1</v>
      </c>
      <c r="L69" s="155">
        <v>15</v>
      </c>
      <c r="M69" s="162" t="str">
        <f ca="1">Scorecards!$D23</f>
        <v>2S</v>
      </c>
      <c r="N69" s="155" t="str">
        <f ca="1">Scorecards!$E23</f>
        <v>W</v>
      </c>
      <c r="O69" s="133">
        <f ca="1">Scorecards!$G23</f>
        <v>8</v>
      </c>
      <c r="P69" s="133">
        <f ca="1">Scorecards!$H23</f>
        <v>-110</v>
      </c>
      <c r="Q69" s="167" t="e">
        <f ca="1">IF(P69-O$68&gt;=0,VLOOKUP(P69-O$68,Imptable!$A$4:$B$28,2),-VLOOKUP(O$68-P69,Imptable!$A$4:$B$28,2))</f>
        <v>#NAME?</v>
      </c>
      <c r="R69" s="167" t="e">
        <f ca="1">-Q69</f>
        <v>#NAME?</v>
      </c>
      <c r="S69" s="268"/>
      <c r="T69" s="269">
        <v>1</v>
      </c>
      <c r="U69" s="155">
        <v>15</v>
      </c>
      <c r="V69" s="162" t="str">
        <f ca="1">Scorecards!$D24</f>
        <v>1H</v>
      </c>
      <c r="W69" s="155" t="str">
        <f ca="1">Scorecards!$E24</f>
        <v>E</v>
      </c>
      <c r="X69" s="133">
        <f ca="1">Scorecards!$G24</f>
        <v>6</v>
      </c>
      <c r="Y69" s="133">
        <f ca="1">Scorecards!$H24</f>
        <v>100</v>
      </c>
      <c r="Z69" s="167" t="e">
        <f ca="1">IF(Y69-X$68&gt;=0,VLOOKUP(Y69-X$68,Imptable!$A$4:$B$28,2),-VLOOKUP(X$68-Y69,Imptable!$A$4:$B$28,2))</f>
        <v>#NAME?</v>
      </c>
      <c r="AA69" s="167" t="e">
        <f t="shared" ref="AA69:AA80" ca="1" si="16">-Z69</f>
        <v>#NAME?</v>
      </c>
      <c r="AB69" s="268"/>
      <c r="AC69" s="269">
        <v>1</v>
      </c>
      <c r="AD69" s="155">
        <v>15</v>
      </c>
      <c r="AE69" s="162" t="str">
        <f ca="1">Scorecards!$D25</f>
        <v>6NT</v>
      </c>
      <c r="AF69" s="155" t="str">
        <f ca="1">Scorecards!$E25</f>
        <v>W</v>
      </c>
      <c r="AG69" s="133">
        <f ca="1">Scorecards!$G25</f>
        <v>13</v>
      </c>
      <c r="AH69" s="133">
        <f ca="1">Scorecards!$H25</f>
        <v>-1470</v>
      </c>
      <c r="AI69" s="167" t="e">
        <f ca="1">IF(AH69-AG$68&gt;=0,VLOOKUP(AH69-AG$68,Imptable!$A$4:$B$28,2),-VLOOKUP(AG$68-AH69,Imptable!$A$4:$B$28,2))</f>
        <v>#NAME?</v>
      </c>
      <c r="AJ69" s="167" t="e">
        <f t="shared" ref="AJ69:AJ80" ca="1" si="17">-AI69</f>
        <v>#NAME?</v>
      </c>
    </row>
    <row r="70" spans="1:36">
      <c r="A70" s="165"/>
      <c r="B70" s="11">
        <v>3</v>
      </c>
      <c r="C70" s="3">
        <v>13</v>
      </c>
      <c r="D70" s="163" t="str">
        <f ca="1">Scorecards!$AB22</f>
        <v>6C</v>
      </c>
      <c r="E70" s="82" t="str">
        <f ca="1">Scorecards!$AC22</f>
        <v>E</v>
      </c>
      <c r="F70" s="108">
        <f ca="1">Scorecards!$AE22</f>
        <v>10</v>
      </c>
      <c r="G70" s="108">
        <f ca="1">Scorecards!$AF22</f>
        <v>100</v>
      </c>
      <c r="H70" s="167" t="e">
        <f ca="1">IF(G70-F$68&gt;=0,VLOOKUP(G70-F$68,Imptable!$A$4:$B$28,2),-VLOOKUP(F$68-G70,Imptable!$A$4:$B$28,2))</f>
        <v>#NAME?</v>
      </c>
      <c r="I70" s="167" t="e">
        <f t="shared" ref="I70:I80" ca="1" si="18">-H70</f>
        <v>#NAME?</v>
      </c>
      <c r="J70" s="268"/>
      <c r="K70" s="270">
        <v>3</v>
      </c>
      <c r="L70" s="113">
        <v>13</v>
      </c>
      <c r="M70" s="163" t="str">
        <f ca="1">Scorecards!$AB23</f>
        <v>3H</v>
      </c>
      <c r="N70" s="82" t="str">
        <f ca="1">Scorecards!$AC23</f>
        <v>S</v>
      </c>
      <c r="O70" s="108">
        <f ca="1">Scorecards!$AE23</f>
        <v>8</v>
      </c>
      <c r="P70" s="108">
        <f ca="1">Scorecards!$AF23</f>
        <v>-100</v>
      </c>
      <c r="Q70" s="167" t="e">
        <f ca="1">IF(P70-O$68&gt;=0,VLOOKUP(P70-O$68,Imptable!$A$4:$B$28,2),-VLOOKUP(O$68-P70,Imptable!$A$4:$B$28,2))</f>
        <v>#NAME?</v>
      </c>
      <c r="R70" s="167" t="e">
        <f t="shared" ref="R70:R80" ca="1" si="19">-Q70</f>
        <v>#NAME?</v>
      </c>
      <c r="S70" s="268"/>
      <c r="T70" s="270">
        <v>3</v>
      </c>
      <c r="U70" s="113">
        <v>13</v>
      </c>
      <c r="V70" s="163" t="str">
        <f ca="1">Scorecards!$AB24</f>
        <v>1NT</v>
      </c>
      <c r="W70" s="82" t="str">
        <f ca="1">Scorecards!$AC24</f>
        <v>N</v>
      </c>
      <c r="X70" s="108">
        <f ca="1">Scorecards!$AE24</f>
        <v>7</v>
      </c>
      <c r="Y70" s="108">
        <f ca="1">Scorecards!$AF24</f>
        <v>90</v>
      </c>
      <c r="Z70" s="167" t="e">
        <f ca="1">IF(Y70-X$68&gt;=0,VLOOKUP(Y70-X$68,Imptable!$A$4:$B$28,2),-VLOOKUP(X$68-Y70,Imptable!$A$4:$B$28,2))</f>
        <v>#NAME?</v>
      </c>
      <c r="AA70" s="167" t="e">
        <f t="shared" ca="1" si="16"/>
        <v>#NAME?</v>
      </c>
      <c r="AB70" s="268"/>
      <c r="AC70" s="270">
        <v>3</v>
      </c>
      <c r="AD70" s="113">
        <v>13</v>
      </c>
      <c r="AE70" s="163" t="str">
        <f ca="1">Scorecards!$AB25</f>
        <v>6NT</v>
      </c>
      <c r="AF70" s="82" t="str">
        <f ca="1">Scorecards!$AC25</f>
        <v>W</v>
      </c>
      <c r="AG70" s="108">
        <f ca="1">Scorecards!$AE25</f>
        <v>13</v>
      </c>
      <c r="AH70" s="108">
        <f ca="1">Scorecards!$AF25</f>
        <v>-1470</v>
      </c>
      <c r="AI70" s="167" t="e">
        <f ca="1">IF(AH70-AG$68&gt;=0,VLOOKUP(AH70-AG$68,Imptable!$A$4:$B$28,2),-VLOOKUP(AG$68-AH70,Imptable!$A$4:$B$28,2))</f>
        <v>#NAME?</v>
      </c>
      <c r="AJ70" s="167" t="e">
        <f ca="1">-AI70</f>
        <v>#NAME?</v>
      </c>
    </row>
    <row r="71" spans="1:36">
      <c r="A71" s="165"/>
      <c r="B71" s="12">
        <v>5</v>
      </c>
      <c r="C71" s="2">
        <v>19</v>
      </c>
      <c r="D71" s="163" t="str">
        <f ca="1">Scorecards!$D61</f>
        <v>3NT</v>
      </c>
      <c r="E71" s="82" t="str">
        <f ca="1">Scorecards!$E61</f>
        <v>W</v>
      </c>
      <c r="F71" s="108">
        <f ca="1">Scorecards!$G61</f>
        <v>10</v>
      </c>
      <c r="G71" s="108">
        <f ca="1">Scorecards!$H61</f>
        <v>-430</v>
      </c>
      <c r="H71" s="167" t="e">
        <f ca="1">IF(G71-F$68&gt;=0,VLOOKUP(G71-F$68,Imptable!$A$4:$B$28,2),-VLOOKUP(F$68-G71,Imptable!$A$4:$B$28,2))</f>
        <v>#NAME?</v>
      </c>
      <c r="I71" s="167" t="e">
        <f t="shared" ca="1" si="18"/>
        <v>#NAME?</v>
      </c>
      <c r="J71" s="268"/>
      <c r="K71" s="271">
        <v>5</v>
      </c>
      <c r="L71" s="30">
        <v>19</v>
      </c>
      <c r="M71" s="163" t="str">
        <f ca="1">Scorecards!$D62</f>
        <v>3H</v>
      </c>
      <c r="N71" s="82" t="str">
        <f ca="1">Scorecards!$E62</f>
        <v>S</v>
      </c>
      <c r="O71" s="108">
        <f ca="1">Scorecards!$G62</f>
        <v>8</v>
      </c>
      <c r="P71" s="108">
        <f ca="1">Scorecards!$H62</f>
        <v>-100</v>
      </c>
      <c r="Q71" s="167" t="e">
        <f ca="1">IF(P71-O$68&gt;=0,VLOOKUP(P71-O$68,Imptable!$A$4:$B$28,2),-VLOOKUP(O$68-P71,Imptable!$A$4:$B$28,2))</f>
        <v>#NAME?</v>
      </c>
      <c r="R71" s="167" t="e">
        <f t="shared" ca="1" si="19"/>
        <v>#NAME?</v>
      </c>
      <c r="S71" s="268"/>
      <c r="T71" s="271">
        <v>5</v>
      </c>
      <c r="U71" s="30">
        <v>19</v>
      </c>
      <c r="V71" s="163" t="str">
        <f ca="1">Scorecards!$D63</f>
        <v>1NT</v>
      </c>
      <c r="W71" s="82" t="str">
        <f ca="1">Scorecards!$E63</f>
        <v>S</v>
      </c>
      <c r="X71" s="108">
        <f ca="1">Scorecards!$G63</f>
        <v>7</v>
      </c>
      <c r="Y71" s="108">
        <f ca="1">Scorecards!$H63</f>
        <v>90</v>
      </c>
      <c r="Z71" s="167" t="e">
        <f ca="1">IF(Y71-X$68&gt;=0,VLOOKUP(Y71-X$68,Imptable!$A$4:$B$28,2),-VLOOKUP(X$68-Y71,Imptable!$A$4:$B$28,2))</f>
        <v>#NAME?</v>
      </c>
      <c r="AA71" s="167" t="e">
        <f t="shared" ca="1" si="16"/>
        <v>#NAME?</v>
      </c>
      <c r="AB71" s="268"/>
      <c r="AC71" s="271">
        <v>5</v>
      </c>
      <c r="AD71" s="30">
        <v>19</v>
      </c>
      <c r="AE71" s="163" t="str">
        <f ca="1">Scorecards!$D64</f>
        <v>6C</v>
      </c>
      <c r="AF71" s="82" t="str">
        <f ca="1">Scorecards!$E64</f>
        <v>E</v>
      </c>
      <c r="AG71" s="108">
        <f ca="1">Scorecards!$G64</f>
        <v>13</v>
      </c>
      <c r="AH71" s="108">
        <f ca="1">Scorecards!$H64</f>
        <v>-1390</v>
      </c>
      <c r="AI71" s="167" t="e">
        <f ca="1">IF(AH71-AG$68&gt;=0,VLOOKUP(AH71-AG$68,Imptable!$A$4:$B$28,2),-VLOOKUP(AG$68-AH71,Imptable!$A$4:$B$28,2))</f>
        <v>#NAME?</v>
      </c>
      <c r="AJ71" s="167" t="e">
        <f t="shared" ca="1" si="17"/>
        <v>#NAME?</v>
      </c>
    </row>
    <row r="72" spans="1:36">
      <c r="A72" s="165"/>
      <c r="B72" s="13">
        <v>7</v>
      </c>
      <c r="C72" s="3">
        <v>17</v>
      </c>
      <c r="D72" s="163" t="str">
        <f ca="1">Scorecards!$AB61</f>
        <v>3NT</v>
      </c>
      <c r="E72" s="82" t="str">
        <f ca="1">Scorecards!$AC61</f>
        <v>W</v>
      </c>
      <c r="F72" s="108">
        <f ca="1">Scorecards!$AE61</f>
        <v>10</v>
      </c>
      <c r="G72" s="108">
        <f ca="1">Scorecards!$AF61</f>
        <v>-430</v>
      </c>
      <c r="H72" s="167" t="e">
        <f ca="1">IF(G72-F$68&gt;=0,VLOOKUP(G72-F$68,Imptable!$A$4:$B$28,2),-VLOOKUP(F$68-G72,Imptable!$A$4:$B$28,2))</f>
        <v>#NAME?</v>
      </c>
      <c r="I72" s="167" t="e">
        <f t="shared" ca="1" si="18"/>
        <v>#NAME?</v>
      </c>
      <c r="J72" s="268"/>
      <c r="K72" s="272">
        <v>7</v>
      </c>
      <c r="L72" s="113">
        <v>17</v>
      </c>
      <c r="M72" s="163" t="str">
        <f ca="1">Scorecards!$AB62</f>
        <v>2C</v>
      </c>
      <c r="N72" s="82" t="str">
        <f ca="1">Scorecards!$AC62</f>
        <v>N</v>
      </c>
      <c r="O72" s="108">
        <f ca="1">Scorecards!$AE62</f>
        <v>9</v>
      </c>
      <c r="P72" s="108">
        <f ca="1">Scorecards!$AF62</f>
        <v>110</v>
      </c>
      <c r="Q72" s="167" t="e">
        <f ca="1">IF(P72-O$68&gt;=0,VLOOKUP(P72-O$68,Imptable!$A$4:$B$28,2),-VLOOKUP(O$68-P72,Imptable!$A$4:$B$28,2))</f>
        <v>#NAME?</v>
      </c>
      <c r="R72" s="167" t="e">
        <f t="shared" ca="1" si="19"/>
        <v>#NAME?</v>
      </c>
      <c r="S72" s="268"/>
      <c r="T72" s="272">
        <v>7</v>
      </c>
      <c r="U72" s="113">
        <v>17</v>
      </c>
      <c r="V72" s="163" t="str">
        <f ca="1">Scorecards!$AB63</f>
        <v>1NT</v>
      </c>
      <c r="W72" s="82" t="str">
        <f ca="1">Scorecards!$AC63</f>
        <v>S</v>
      </c>
      <c r="X72" s="108">
        <f ca="1">Scorecards!$AE63</f>
        <v>9</v>
      </c>
      <c r="Y72" s="108">
        <f ca="1">Scorecards!$AF63</f>
        <v>150</v>
      </c>
      <c r="Z72" s="167" t="e">
        <f ca="1">IF(Y72-X$68&gt;=0,VLOOKUP(Y72-X$68,Imptable!$A$4:$B$28,2),-VLOOKUP(X$68-Y72,Imptable!$A$4:$B$28,2))</f>
        <v>#NAME?</v>
      </c>
      <c r="AA72" s="167" t="e">
        <f t="shared" ca="1" si="16"/>
        <v>#NAME?</v>
      </c>
      <c r="AB72" s="268"/>
      <c r="AC72" s="272">
        <v>7</v>
      </c>
      <c r="AD72" s="113">
        <v>17</v>
      </c>
      <c r="AE72" s="163" t="str">
        <f ca="1">Scorecards!$AB64</f>
        <v>6S</v>
      </c>
      <c r="AF72" s="82" t="str">
        <f ca="1">Scorecards!$AC64</f>
        <v>E</v>
      </c>
      <c r="AG72" s="108">
        <f ca="1">Scorecards!$AE64</f>
        <v>12</v>
      </c>
      <c r="AH72" s="108">
        <f ca="1">Scorecards!$AF64</f>
        <v>-1430</v>
      </c>
      <c r="AI72" s="167" t="e">
        <f ca="1">IF(AH72-AG$68&gt;=0,VLOOKUP(AH72-AG$68,Imptable!$A$4:$B$28,2),-VLOOKUP(AG$68-AH72,Imptable!$A$4:$B$28,2))</f>
        <v>#NAME?</v>
      </c>
      <c r="AJ72" s="167" t="e">
        <f t="shared" ca="1" si="17"/>
        <v>#NAME?</v>
      </c>
    </row>
    <row r="73" spans="1:36">
      <c r="A73" s="165"/>
      <c r="B73" s="14">
        <v>9</v>
      </c>
      <c r="C73" s="9">
        <v>23</v>
      </c>
      <c r="D73" s="163" t="str">
        <f ca="1">Scorecards!$D100</f>
        <v>5C</v>
      </c>
      <c r="E73" s="82" t="str">
        <f ca="1">Scorecards!$E100</f>
        <v>E</v>
      </c>
      <c r="F73" s="108">
        <f ca="1">Scorecards!$G100</f>
        <v>9</v>
      </c>
      <c r="G73" s="108">
        <f ca="1">Scorecards!$H100</f>
        <v>100</v>
      </c>
      <c r="H73" s="167" t="e">
        <f ca="1">IF(G73-F$68&gt;=0,VLOOKUP(G73-F$68,Imptable!$A$4:$B$28,2),-VLOOKUP(F$68-G73,Imptable!$A$4:$B$28,2))</f>
        <v>#NAME?</v>
      </c>
      <c r="I73" s="167" t="e">
        <f t="shared" ca="1" si="18"/>
        <v>#NAME?</v>
      </c>
      <c r="J73" s="268"/>
      <c r="K73" s="273">
        <v>9</v>
      </c>
      <c r="L73" s="32">
        <v>23</v>
      </c>
      <c r="M73" s="163" t="str">
        <f ca="1">Scorecards!$D101</f>
        <v>3S</v>
      </c>
      <c r="N73" s="82" t="str">
        <f ca="1">Scorecards!$E101</f>
        <v>W</v>
      </c>
      <c r="O73" s="108">
        <f ca="1">Scorecards!$G101</f>
        <v>7</v>
      </c>
      <c r="P73" s="108">
        <f ca="1">Scorecards!$H101</f>
        <v>100</v>
      </c>
      <c r="Q73" s="167" t="e">
        <f ca="1">IF(P73-O$68&gt;=0,VLOOKUP(P73-O$68,Imptable!$A$4:$B$28,2),-VLOOKUP(O$68-P73,Imptable!$A$4:$B$28,2))</f>
        <v>#NAME?</v>
      </c>
      <c r="R73" s="167" t="e">
        <f t="shared" ca="1" si="19"/>
        <v>#NAME?</v>
      </c>
      <c r="S73" s="268"/>
      <c r="T73" s="273">
        <v>9</v>
      </c>
      <c r="U73" s="32">
        <v>23</v>
      </c>
      <c r="V73" s="163" t="str">
        <f ca="1">Scorecards!$D102</f>
        <v>1NT</v>
      </c>
      <c r="W73" s="82" t="str">
        <f ca="1">Scorecards!$E102</f>
        <v>S</v>
      </c>
      <c r="X73" s="108">
        <f ca="1">Scorecards!$G102</f>
        <v>8</v>
      </c>
      <c r="Y73" s="108">
        <f ca="1">Scorecards!$H102</f>
        <v>120</v>
      </c>
      <c r="Z73" s="167" t="e">
        <f ca="1">IF(Y73-X$68&gt;=0,VLOOKUP(Y73-X$68,Imptable!$A$4:$B$28,2),-VLOOKUP(X$68-Y73,Imptable!$A$4:$B$28,2))</f>
        <v>#NAME?</v>
      </c>
      <c r="AA73" s="167" t="e">
        <f t="shared" ca="1" si="16"/>
        <v>#NAME?</v>
      </c>
      <c r="AB73" s="268"/>
      <c r="AC73" s="273">
        <v>9</v>
      </c>
      <c r="AD73" s="32">
        <v>23</v>
      </c>
      <c r="AE73" s="163" t="str">
        <f ca="1">Scorecards!$D103</f>
        <v>6S</v>
      </c>
      <c r="AF73" s="82" t="str">
        <f ca="1">Scorecards!$E103</f>
        <v>E</v>
      </c>
      <c r="AG73" s="108">
        <f ca="1">Scorecards!$G103</f>
        <v>13</v>
      </c>
      <c r="AH73" s="108">
        <f ca="1">Scorecards!$H103</f>
        <v>-1460</v>
      </c>
      <c r="AI73" s="167" t="e">
        <f ca="1">IF(AH73-AG$68&gt;=0,VLOOKUP(AH73-AG$68,Imptable!$A$4:$B$28,2),-VLOOKUP(AG$68-AH73,Imptable!$A$4:$B$28,2))</f>
        <v>#NAME?</v>
      </c>
      <c r="AJ73" s="167" t="e">
        <f t="shared" ca="1" si="17"/>
        <v>#NAME?</v>
      </c>
    </row>
    <row r="74" spans="1:36">
      <c r="A74" s="165"/>
      <c r="B74" s="15">
        <v>11</v>
      </c>
      <c r="C74" s="3">
        <v>21</v>
      </c>
      <c r="D74" s="163" t="str">
        <f ca="1">Scorecards!$AB100</f>
        <v>3NT</v>
      </c>
      <c r="E74" s="82" t="str">
        <f ca="1">Scorecards!$AC100</f>
        <v>W</v>
      </c>
      <c r="F74" s="108">
        <f ca="1">Scorecards!$AE100</f>
        <v>10</v>
      </c>
      <c r="G74" s="108">
        <f ca="1">Scorecards!$AF100</f>
        <v>-430</v>
      </c>
      <c r="H74" s="167" t="e">
        <f ca="1">IF(G74-F$68&gt;=0,VLOOKUP(G74-F$68,Imptable!$A$4:$B$28,2),-VLOOKUP(F$68-G74,Imptable!$A$4:$B$28,2))</f>
        <v>#NAME?</v>
      </c>
      <c r="I74" s="167" t="e">
        <f t="shared" ca="1" si="18"/>
        <v>#NAME?</v>
      </c>
      <c r="J74" s="268"/>
      <c r="K74" s="274">
        <v>11</v>
      </c>
      <c r="L74" s="113">
        <v>21</v>
      </c>
      <c r="M74" s="163" t="str">
        <f ca="1">Scorecards!$AB101</f>
        <v>2H</v>
      </c>
      <c r="N74" s="82" t="str">
        <f ca="1">Scorecards!$AC101</f>
        <v>S</v>
      </c>
      <c r="O74" s="108">
        <f ca="1">Scorecards!$AE101</f>
        <v>10</v>
      </c>
      <c r="P74" s="108">
        <f ca="1">Scorecards!$AF101</f>
        <v>170</v>
      </c>
      <c r="Q74" s="167" t="e">
        <f ca="1">IF(P74-O$68&gt;=0,VLOOKUP(P74-O$68,Imptable!$A$4:$B$28,2),-VLOOKUP(O$68-P74,Imptable!$A$4:$B$28,2))</f>
        <v>#NAME?</v>
      </c>
      <c r="R74" s="167" t="e">
        <f t="shared" ca="1" si="19"/>
        <v>#NAME?</v>
      </c>
      <c r="S74" s="268"/>
      <c r="T74" s="274">
        <v>11</v>
      </c>
      <c r="U74" s="113">
        <v>21</v>
      </c>
      <c r="V74" s="163" t="str">
        <f ca="1">Scorecards!$AB102</f>
        <v>2NT</v>
      </c>
      <c r="W74" s="82" t="str">
        <f ca="1">Scorecards!$AC102</f>
        <v>S</v>
      </c>
      <c r="X74" s="108">
        <f ca="1">Scorecards!$AE102</f>
        <v>9</v>
      </c>
      <c r="Y74" s="108">
        <f ca="1">Scorecards!$AF102</f>
        <v>150</v>
      </c>
      <c r="Z74" s="167" t="e">
        <f ca="1">IF(Y74-X$68&gt;=0,VLOOKUP(Y74-X$68,Imptable!$A$4:$B$28,2),-VLOOKUP(X$68-Y74,Imptable!$A$4:$B$28,2))</f>
        <v>#NAME?</v>
      </c>
      <c r="AA74" s="167" t="e">
        <f t="shared" ca="1" si="16"/>
        <v>#NAME?</v>
      </c>
      <c r="AB74" s="268"/>
      <c r="AC74" s="274">
        <v>11</v>
      </c>
      <c r="AD74" s="113">
        <v>21</v>
      </c>
      <c r="AE74" s="163" t="str">
        <f ca="1">Scorecards!$AB103</f>
        <v>6H</v>
      </c>
      <c r="AF74" s="82" t="str">
        <f ca="1">Scorecards!$AC103</f>
        <v>W</v>
      </c>
      <c r="AG74" s="108">
        <f ca="1">Scorecards!$AE103</f>
        <v>13</v>
      </c>
      <c r="AH74" s="108">
        <f ca="1">Scorecards!$AF103</f>
        <v>-1460</v>
      </c>
      <c r="AI74" s="167" t="e">
        <f ca="1">IF(AH74-AG$68&gt;=0,VLOOKUP(AH74-AG$68,Imptable!$A$4:$B$28,2),-VLOOKUP(AG$68-AH74,Imptable!$A$4:$B$28,2))</f>
        <v>#NAME?</v>
      </c>
      <c r="AJ74" s="167" t="e">
        <f t="shared" ca="1" si="17"/>
        <v>#NAME?</v>
      </c>
    </row>
    <row r="75" spans="1:36">
      <c r="A75" s="165"/>
      <c r="B75" s="16">
        <v>16</v>
      </c>
      <c r="C75" s="149">
        <v>2</v>
      </c>
      <c r="D75" s="163" t="str">
        <f ca="1">Scorecards!$P22</f>
        <v>3NT</v>
      </c>
      <c r="E75" s="82" t="str">
        <f ca="1">Scorecards!$Q22</f>
        <v>W</v>
      </c>
      <c r="F75" s="108">
        <f ca="1">Scorecards!$S22</f>
        <v>10</v>
      </c>
      <c r="G75" s="108">
        <f ca="1">-Scorecards!$T22</f>
        <v>-430</v>
      </c>
      <c r="H75" s="167" t="e">
        <f ca="1">IF(G75-F$68&gt;=0,VLOOKUP(G75-F$68,Imptable!$A$4:$B$28,2),-VLOOKUP(F$68-G75,Imptable!$A$4:$B$28,2))</f>
        <v>#NAME?</v>
      </c>
      <c r="I75" s="167" t="e">
        <f t="shared" ca="1" si="18"/>
        <v>#NAME?</v>
      </c>
      <c r="J75" s="268"/>
      <c r="K75" s="278">
        <v>16</v>
      </c>
      <c r="L75" s="131">
        <v>2</v>
      </c>
      <c r="M75" s="163" t="str">
        <f ca="1">Scorecards!$P23</f>
        <v>4H</v>
      </c>
      <c r="N75" s="82" t="str">
        <f ca="1">Scorecards!$Q23</f>
        <v>N</v>
      </c>
      <c r="O75" s="108">
        <f ca="1">Scorecards!$S23</f>
        <v>8</v>
      </c>
      <c r="P75" s="108">
        <f ca="1">-Scorecards!$T23</f>
        <v>-200</v>
      </c>
      <c r="Q75" s="167" t="e">
        <f ca="1">IF(P75-O$68&gt;=0,VLOOKUP(P75-O$68,Imptable!$A$4:$B$28,2),-VLOOKUP(O$68-P75,Imptable!$A$4:$B$28,2))</f>
        <v>#NAME?</v>
      </c>
      <c r="R75" s="167" t="e">
        <f t="shared" ca="1" si="19"/>
        <v>#NAME?</v>
      </c>
      <c r="S75" s="268"/>
      <c r="T75" s="278">
        <v>16</v>
      </c>
      <c r="U75" s="131">
        <v>2</v>
      </c>
      <c r="V75" s="163" t="str">
        <f ca="1">Scorecards!$P24</f>
        <v>1NT</v>
      </c>
      <c r="W75" s="82" t="str">
        <f ca="1">Scorecards!$Q24</f>
        <v>S</v>
      </c>
      <c r="X75" s="108">
        <f ca="1">Scorecards!$S24</f>
        <v>7</v>
      </c>
      <c r="Y75" s="108">
        <f ca="1">-Scorecards!$T24</f>
        <v>90</v>
      </c>
      <c r="Z75" s="167" t="e">
        <f ca="1">IF(Y75-X$68&gt;=0,VLOOKUP(Y75-X$68,Imptable!$A$4:$B$28,2),-VLOOKUP(X$68-Y75,Imptable!$A$4:$B$28,2))</f>
        <v>#NAME?</v>
      </c>
      <c r="AA75" s="167" t="e">
        <f t="shared" ca="1" si="16"/>
        <v>#NAME?</v>
      </c>
      <c r="AB75" s="268"/>
      <c r="AC75" s="278">
        <v>16</v>
      </c>
      <c r="AD75" s="131">
        <v>2</v>
      </c>
      <c r="AE75" s="163" t="str">
        <f ca="1">Scorecards!$P25</f>
        <v>6H</v>
      </c>
      <c r="AF75" s="82" t="str">
        <f ca="1">Scorecards!$Q25</f>
        <v>W</v>
      </c>
      <c r="AG75" s="108">
        <f ca="1">Scorecards!$S25</f>
        <v>13</v>
      </c>
      <c r="AH75" s="108">
        <f ca="1">-Scorecards!$T25</f>
        <v>-1460</v>
      </c>
      <c r="AI75" s="167" t="e">
        <f ca="1">IF(AH75-AG$68&gt;=0,VLOOKUP(AH75-AG$68,Imptable!$A$4:$B$28,2),-VLOOKUP(AG$68-AH75,Imptable!$A$4:$B$28,2))</f>
        <v>#NAME?</v>
      </c>
      <c r="AJ75" s="167" t="e">
        <f t="shared" ca="1" si="17"/>
        <v>#NAME?</v>
      </c>
    </row>
    <row r="76" spans="1:36">
      <c r="A76" s="165"/>
      <c r="B76" s="21">
        <v>14</v>
      </c>
      <c r="C76" s="150">
        <v>4</v>
      </c>
      <c r="D76" s="163" t="str">
        <f ca="1">Scorecards!$AN22</f>
        <v>6C</v>
      </c>
      <c r="E76" s="82" t="str">
        <f ca="1">Scorecards!$AO22</f>
        <v>E</v>
      </c>
      <c r="F76" s="108">
        <f ca="1">Scorecards!$AQ22</f>
        <v>12</v>
      </c>
      <c r="G76" s="108">
        <f ca="1">-Scorecards!$AR22</f>
        <v>-920</v>
      </c>
      <c r="H76" s="167" t="e">
        <f ca="1">IF(G76-F$68&gt;=0,VLOOKUP(G76-F$68,Imptable!$A$4:$B$28,2),-VLOOKUP(F$68-G76,Imptable!$A$4:$B$28,2))</f>
        <v>#NAME?</v>
      </c>
      <c r="I76" s="167" t="e">
        <f t="shared" ca="1" si="18"/>
        <v>#NAME?</v>
      </c>
      <c r="J76" s="268"/>
      <c r="K76" s="278">
        <v>14</v>
      </c>
      <c r="L76" s="132">
        <v>4</v>
      </c>
      <c r="M76" s="163" t="str">
        <f ca="1">Scorecards!$AN23</f>
        <v>4H</v>
      </c>
      <c r="N76" s="82" t="str">
        <f ca="1">Scorecards!$AO23</f>
        <v>S</v>
      </c>
      <c r="O76" s="108">
        <f ca="1">Scorecards!$AQ23</f>
        <v>7</v>
      </c>
      <c r="P76" s="108">
        <f ca="1">-Scorecards!$AR23</f>
        <v>-300</v>
      </c>
      <c r="Q76" s="167" t="e">
        <f ca="1">IF(P76-O$68&gt;=0,VLOOKUP(P76-O$68,Imptable!$A$4:$B$28,2),-VLOOKUP(O$68-P76,Imptable!$A$4:$B$28,2))</f>
        <v>#NAME?</v>
      </c>
      <c r="R76" s="167" t="e">
        <f t="shared" ca="1" si="19"/>
        <v>#NAME?</v>
      </c>
      <c r="S76" s="268"/>
      <c r="T76" s="278">
        <v>14</v>
      </c>
      <c r="U76" s="132">
        <v>4</v>
      </c>
      <c r="V76" s="163" t="str">
        <f ca="1">Scorecards!$AN24</f>
        <v>1NT</v>
      </c>
      <c r="W76" s="82" t="str">
        <f ca="1">Scorecards!$AO24</f>
        <v>N</v>
      </c>
      <c r="X76" s="108">
        <f ca="1">Scorecards!$AQ24</f>
        <v>7</v>
      </c>
      <c r="Y76" s="108">
        <f ca="1">-Scorecards!$AR24</f>
        <v>90</v>
      </c>
      <c r="Z76" s="167" t="e">
        <f ca="1">IF(Y76-X$68&gt;=0,VLOOKUP(Y76-X$68,Imptable!$A$4:$B$28,2),-VLOOKUP(X$68-Y76,Imptable!$A$4:$B$28,2))</f>
        <v>#NAME?</v>
      </c>
      <c r="AA76" s="167" t="e">
        <f t="shared" ca="1" si="16"/>
        <v>#NAME?</v>
      </c>
      <c r="AB76" s="268"/>
      <c r="AC76" s="278">
        <v>14</v>
      </c>
      <c r="AD76" s="132">
        <v>4</v>
      </c>
      <c r="AE76" s="163" t="str">
        <f ca="1">Scorecards!$AN25</f>
        <v>6NT</v>
      </c>
      <c r="AF76" s="82" t="str">
        <f ca="1">Scorecards!$AO25</f>
        <v>W</v>
      </c>
      <c r="AG76" s="108">
        <f ca="1">Scorecards!$AQ25</f>
        <v>13</v>
      </c>
      <c r="AH76" s="108">
        <f ca="1">-Scorecards!$AR25</f>
        <v>-1470</v>
      </c>
      <c r="AI76" s="167" t="e">
        <f ca="1">IF(AH76-AG$68&gt;=0,VLOOKUP(AH76-AG$68,Imptable!$A$4:$B$28,2),-VLOOKUP(AG$68-AH76,Imptable!$A$4:$B$28,2))</f>
        <v>#NAME?</v>
      </c>
      <c r="AJ76" s="167" t="e">
        <f t="shared" ca="1" si="17"/>
        <v>#NAME?</v>
      </c>
    </row>
    <row r="77" spans="1:36">
      <c r="A77" s="165"/>
      <c r="B77" s="16">
        <v>20</v>
      </c>
      <c r="C77" s="151">
        <v>6</v>
      </c>
      <c r="D77" s="163" t="str">
        <f ca="1">Scorecards!$P61</f>
        <v>3NT</v>
      </c>
      <c r="E77" s="82" t="str">
        <f ca="1">Scorecards!$Q61</f>
        <v>W</v>
      </c>
      <c r="F77" s="108">
        <f ca="1">Scorecards!$S61</f>
        <v>10</v>
      </c>
      <c r="G77" s="108">
        <f ca="1">-Scorecards!$T61</f>
        <v>-430</v>
      </c>
      <c r="H77" s="167" t="e">
        <f ca="1">IF(G77-F$68&gt;=0,VLOOKUP(G77-F$68,Imptable!$A$4:$B$28,2),-VLOOKUP(F$68-G77,Imptable!$A$4:$B$28,2))</f>
        <v>#NAME?</v>
      </c>
      <c r="I77" s="167" t="e">
        <f t="shared" ca="1" si="18"/>
        <v>#NAME?</v>
      </c>
      <c r="J77" s="268"/>
      <c r="K77" s="278">
        <v>20</v>
      </c>
      <c r="L77" s="53">
        <v>6</v>
      </c>
      <c r="M77" s="163" t="str">
        <f ca="1">Scorecards!$P62</f>
        <v>4H</v>
      </c>
      <c r="N77" s="82" t="str">
        <f ca="1">Scorecards!$Q62</f>
        <v>S</v>
      </c>
      <c r="O77" s="108">
        <f ca="1">Scorecards!$S62</f>
        <v>7</v>
      </c>
      <c r="P77" s="108">
        <f ca="1">-Scorecards!$T62</f>
        <v>-300</v>
      </c>
      <c r="Q77" s="167" t="e">
        <f ca="1">IF(P77-O$68&gt;=0,VLOOKUP(P77-O$68,Imptable!$A$4:$B$28,2),-VLOOKUP(O$68-P77,Imptable!$A$4:$B$28,2))</f>
        <v>#NAME?</v>
      </c>
      <c r="R77" s="167" t="e">
        <f t="shared" ca="1" si="19"/>
        <v>#NAME?</v>
      </c>
      <c r="S77" s="268"/>
      <c r="T77" s="278">
        <v>20</v>
      </c>
      <c r="U77" s="53">
        <v>6</v>
      </c>
      <c r="V77" s="163" t="str">
        <f ca="1">Scorecards!$P63</f>
        <v>1NT</v>
      </c>
      <c r="W77" s="82" t="str">
        <f ca="1">Scorecards!$Q63</f>
        <v>S</v>
      </c>
      <c r="X77" s="108">
        <f ca="1">Scorecards!$S63</f>
        <v>8</v>
      </c>
      <c r="Y77" s="108">
        <f ca="1">-Scorecards!$T63</f>
        <v>120</v>
      </c>
      <c r="Z77" s="167" t="e">
        <f ca="1">IF(Y77-X$68&gt;=0,VLOOKUP(Y77-X$68,Imptable!$A$4:$B$28,2),-VLOOKUP(X$68-Y77,Imptable!$A$4:$B$28,2))</f>
        <v>#NAME?</v>
      </c>
      <c r="AA77" s="167" t="e">
        <f t="shared" ca="1" si="16"/>
        <v>#NAME?</v>
      </c>
      <c r="AB77" s="268"/>
      <c r="AC77" s="278">
        <v>20</v>
      </c>
      <c r="AD77" s="53">
        <v>6</v>
      </c>
      <c r="AE77" s="163" t="str">
        <f ca="1">Scorecards!$P64</f>
        <v>6S</v>
      </c>
      <c r="AF77" s="82" t="str">
        <f ca="1">Scorecards!$Q64</f>
        <v>E</v>
      </c>
      <c r="AG77" s="108">
        <f ca="1">Scorecards!$S64</f>
        <v>12</v>
      </c>
      <c r="AH77" s="108">
        <f ca="1">-Scorecards!$T64</f>
        <v>-1430</v>
      </c>
      <c r="AI77" s="167" t="e">
        <f ca="1">IF(AH77-AG$68&gt;=0,VLOOKUP(AH77-AG$68,Imptable!$A$4:$B$28,2),-VLOOKUP(AG$68-AH77,Imptable!$A$4:$B$28,2))</f>
        <v>#NAME?</v>
      </c>
      <c r="AJ77" s="167" t="e">
        <f t="shared" ca="1" si="17"/>
        <v>#NAME?</v>
      </c>
    </row>
    <row r="78" spans="1:36">
      <c r="A78" s="165"/>
      <c r="B78" s="21">
        <v>18</v>
      </c>
      <c r="C78" s="152">
        <v>8</v>
      </c>
      <c r="D78" s="163" t="str">
        <f ca="1">Scorecards!$AN61</f>
        <v>3NT</v>
      </c>
      <c r="E78" s="82" t="str">
        <f ca="1">Scorecards!$AO61</f>
        <v>W</v>
      </c>
      <c r="F78" s="108">
        <f ca="1">Scorecards!$AQ61</f>
        <v>10</v>
      </c>
      <c r="G78" s="108">
        <f ca="1">-Scorecards!$AR61</f>
        <v>-430</v>
      </c>
      <c r="H78" s="167" t="e">
        <f ca="1">IF(G78-F$68&gt;=0,VLOOKUP(G78-F$68,Imptable!$A$4:$B$28,2),-VLOOKUP(F$68-G78,Imptable!$A$4:$B$28,2))</f>
        <v>#NAME?</v>
      </c>
      <c r="I78" s="167" t="e">
        <f t="shared" ca="1" si="18"/>
        <v>#NAME?</v>
      </c>
      <c r="J78" s="268"/>
      <c r="K78" s="278">
        <v>18</v>
      </c>
      <c r="L78" s="275">
        <v>8</v>
      </c>
      <c r="M78" s="163" t="str">
        <f ca="1">Scorecards!$AN62</f>
        <v>2S</v>
      </c>
      <c r="N78" s="82" t="str">
        <f ca="1">Scorecards!$AO62</f>
        <v>E</v>
      </c>
      <c r="O78" s="108">
        <f ca="1">Scorecards!$AQ62</f>
        <v>7</v>
      </c>
      <c r="P78" s="108">
        <f ca="1">-Scorecards!$AR62</f>
        <v>50</v>
      </c>
      <c r="Q78" s="167" t="e">
        <f ca="1">IF(P78-O$68&gt;=0,VLOOKUP(P78-O$68,Imptable!$A$4:$B$28,2),-VLOOKUP(O$68-P78,Imptable!$A$4:$B$28,2))</f>
        <v>#NAME?</v>
      </c>
      <c r="R78" s="167" t="e">
        <f t="shared" ca="1" si="19"/>
        <v>#NAME?</v>
      </c>
      <c r="S78" s="268"/>
      <c r="T78" s="278">
        <v>18</v>
      </c>
      <c r="U78" s="275">
        <v>8</v>
      </c>
      <c r="V78" s="163" t="str">
        <f ca="1">Scorecards!$AN63</f>
        <v>2NT</v>
      </c>
      <c r="W78" s="82" t="str">
        <f ca="1">Scorecards!$AO63</f>
        <v>S</v>
      </c>
      <c r="X78" s="108">
        <f ca="1">Scorecards!$AQ63</f>
        <v>8</v>
      </c>
      <c r="Y78" s="108">
        <f ca="1">-Scorecards!$AR63</f>
        <v>120</v>
      </c>
      <c r="Z78" s="167" t="e">
        <f ca="1">IF(Y78-X$68&gt;=0,VLOOKUP(Y78-X$68,Imptable!$A$4:$B$28,2),-VLOOKUP(X$68-Y78,Imptable!$A$4:$B$28,2))</f>
        <v>#NAME?</v>
      </c>
      <c r="AA78" s="167" t="e">
        <f t="shared" ca="1" si="16"/>
        <v>#NAME?</v>
      </c>
      <c r="AB78" s="268"/>
      <c r="AC78" s="278">
        <v>18</v>
      </c>
      <c r="AD78" s="275">
        <v>8</v>
      </c>
      <c r="AE78" s="163" t="str">
        <f ca="1">Scorecards!$AN64</f>
        <v>6NT</v>
      </c>
      <c r="AF78" s="82" t="str">
        <f ca="1">Scorecards!$AO64</f>
        <v>W</v>
      </c>
      <c r="AG78" s="108">
        <f ca="1">Scorecards!$AQ64</f>
        <v>13</v>
      </c>
      <c r="AH78" s="108">
        <f ca="1">-Scorecards!$AR64</f>
        <v>-1470</v>
      </c>
      <c r="AI78" s="167" t="e">
        <f ca="1">IF(AH78-AG$68&gt;=0,VLOOKUP(AH78-AG$68,Imptable!$A$4:$B$28,2),-VLOOKUP(AG$68-AH78,Imptable!$A$4:$B$28,2))</f>
        <v>#NAME?</v>
      </c>
      <c r="AJ78" s="167" t="e">
        <f t="shared" ca="1" si="17"/>
        <v>#NAME?</v>
      </c>
    </row>
    <row r="79" spans="1:36">
      <c r="A79" s="165"/>
      <c r="B79" s="21">
        <v>24</v>
      </c>
      <c r="C79" s="153">
        <v>10</v>
      </c>
      <c r="D79" s="163" t="str">
        <f ca="1">Scorecards!$P100</f>
        <v>3NT</v>
      </c>
      <c r="E79" s="82" t="str">
        <f ca="1">Scorecards!$Q100</f>
        <v>W</v>
      </c>
      <c r="F79" s="108">
        <f ca="1">Scorecards!$S100</f>
        <v>10</v>
      </c>
      <c r="G79" s="108">
        <f ca="1">-Scorecards!$T100</f>
        <v>-430</v>
      </c>
      <c r="H79" s="167" t="e">
        <f ca="1">IF(G79-F$68&gt;=0,VLOOKUP(G79-F$68,Imptable!$A$4:$B$28,2),-VLOOKUP(F$68-G79,Imptable!$A$4:$B$28,2))</f>
        <v>#NAME?</v>
      </c>
      <c r="I79" s="167" t="e">
        <f t="shared" ca="1" si="18"/>
        <v>#NAME?</v>
      </c>
      <c r="J79" s="268"/>
      <c r="K79" s="278">
        <v>24</v>
      </c>
      <c r="L79" s="63">
        <v>10</v>
      </c>
      <c r="M79" s="163" t="str">
        <f ca="1">Scorecards!$P101</f>
        <v>3H</v>
      </c>
      <c r="N79" s="82" t="str">
        <f ca="1">Scorecards!$Q101</f>
        <v>S</v>
      </c>
      <c r="O79" s="108">
        <f ca="1">Scorecards!$S101</f>
        <v>9</v>
      </c>
      <c r="P79" s="108">
        <f ca="1">-Scorecards!$T101</f>
        <v>140</v>
      </c>
      <c r="Q79" s="167" t="e">
        <f ca="1">IF(P79-O$68&gt;=0,VLOOKUP(P79-O$68,Imptable!$A$4:$B$28,2),-VLOOKUP(O$68-P79,Imptable!$A$4:$B$28,2))</f>
        <v>#NAME?</v>
      </c>
      <c r="R79" s="167" t="e">
        <f t="shared" ca="1" si="19"/>
        <v>#NAME?</v>
      </c>
      <c r="S79" s="268"/>
      <c r="T79" s="278">
        <v>24</v>
      </c>
      <c r="U79" s="63">
        <v>10</v>
      </c>
      <c r="V79" s="163" t="str">
        <f ca="1">Scorecards!$P102</f>
        <v>2NT</v>
      </c>
      <c r="W79" s="82" t="str">
        <f ca="1">Scorecards!$Q102</f>
        <v>S</v>
      </c>
      <c r="X79" s="108">
        <f ca="1">Scorecards!$S102</f>
        <v>8</v>
      </c>
      <c r="Y79" s="108">
        <f ca="1">-Scorecards!$T102</f>
        <v>120</v>
      </c>
      <c r="Z79" s="167" t="e">
        <f ca="1">IF(Y79-X$68&gt;=0,VLOOKUP(Y79-X$68,Imptable!$A$4:$B$28,2),-VLOOKUP(X$68-Y79,Imptable!$A$4:$B$28,2))</f>
        <v>#NAME?</v>
      </c>
      <c r="AA79" s="167" t="e">
        <f t="shared" ca="1" si="16"/>
        <v>#NAME?</v>
      </c>
      <c r="AB79" s="268"/>
      <c r="AC79" s="278">
        <v>24</v>
      </c>
      <c r="AD79" s="63">
        <v>10</v>
      </c>
      <c r="AE79" s="163" t="str">
        <f ca="1">Scorecards!$P103</f>
        <v>6S</v>
      </c>
      <c r="AF79" s="82" t="str">
        <f ca="1">Scorecards!$Q103</f>
        <v>W</v>
      </c>
      <c r="AG79" s="108">
        <f ca="1">Scorecards!$S103</f>
        <v>12</v>
      </c>
      <c r="AH79" s="108">
        <f ca="1">-Scorecards!$T103</f>
        <v>-1430</v>
      </c>
      <c r="AI79" s="167" t="e">
        <f ca="1">IF(AH79-AG$68&gt;=0,VLOOKUP(AH79-AG$68,Imptable!$A$4:$B$28,2),-VLOOKUP(AG$68-AH79,Imptable!$A$4:$B$28,2))</f>
        <v>#NAME?</v>
      </c>
      <c r="AJ79" s="167" t="e">
        <f t="shared" ca="1" si="17"/>
        <v>#NAME?</v>
      </c>
    </row>
    <row r="80" spans="1:36">
      <c r="A80" s="165"/>
      <c r="B80" s="22">
        <v>22</v>
      </c>
      <c r="C80" s="154">
        <v>12</v>
      </c>
      <c r="D80" s="164" t="str">
        <f ca="1">Scorecards!$AN100</f>
        <v>3NT</v>
      </c>
      <c r="E80" s="101" t="str">
        <f ca="1">Scorecards!$AO100</f>
        <v>W</v>
      </c>
      <c r="F80" s="109">
        <f ca="1">Scorecards!$AQ100</f>
        <v>10</v>
      </c>
      <c r="G80" s="109">
        <f ca="1">-Scorecards!$AR100</f>
        <v>-430</v>
      </c>
      <c r="H80" s="171" t="e">
        <f ca="1">IF(G80-F$68&gt;=0,VLOOKUP(G80-F$68,Imptable!$A$4:$B$28,2),-VLOOKUP(F$68-G80,Imptable!$A$4:$B$28,2))</f>
        <v>#NAME?</v>
      </c>
      <c r="I80" s="168" t="e">
        <f t="shared" ca="1" si="18"/>
        <v>#NAME?</v>
      </c>
      <c r="J80" s="268"/>
      <c r="K80" s="279">
        <v>22</v>
      </c>
      <c r="L80" s="106">
        <v>12</v>
      </c>
      <c r="M80" s="164" t="str">
        <f ca="1">Scorecards!$AN101</f>
        <v>2H</v>
      </c>
      <c r="N80" s="101" t="str">
        <f ca="1">Scorecards!$AO101</f>
        <v>N</v>
      </c>
      <c r="O80" s="109">
        <f ca="1">Scorecards!$AQ101</f>
        <v>9</v>
      </c>
      <c r="P80" s="109">
        <f ca="1">-Scorecards!$AR101</f>
        <v>140</v>
      </c>
      <c r="Q80" s="171" t="e">
        <f ca="1">IF(P80-O$68&gt;=0,VLOOKUP(P80-O$68,Imptable!$A$4:$B$28,2),-VLOOKUP(O$68-P80,Imptable!$A$4:$B$28,2))</f>
        <v>#NAME?</v>
      </c>
      <c r="R80" s="168" t="e">
        <f t="shared" ca="1" si="19"/>
        <v>#NAME?</v>
      </c>
      <c r="S80" s="268"/>
      <c r="T80" s="279">
        <v>22</v>
      </c>
      <c r="U80" s="106">
        <v>12</v>
      </c>
      <c r="V80" s="164" t="str">
        <f ca="1">Scorecards!$AN102</f>
        <v>1NT</v>
      </c>
      <c r="W80" s="101" t="str">
        <f ca="1">Scorecards!$AO102</f>
        <v>S</v>
      </c>
      <c r="X80" s="109">
        <f ca="1">Scorecards!$AQ102</f>
        <v>9</v>
      </c>
      <c r="Y80" s="109">
        <f ca="1">-Scorecards!$AR102</f>
        <v>150</v>
      </c>
      <c r="Z80" s="171" t="e">
        <f ca="1">IF(Y80-X$68&gt;=0,VLOOKUP(Y80-X$68,Imptable!$A$4:$B$28,2),-VLOOKUP(X$68-Y80,Imptable!$A$4:$B$28,2))</f>
        <v>#NAME?</v>
      </c>
      <c r="AA80" s="168" t="e">
        <f t="shared" ca="1" si="16"/>
        <v>#NAME?</v>
      </c>
      <c r="AB80" s="268"/>
      <c r="AC80" s="279">
        <v>22</v>
      </c>
      <c r="AD80" s="106">
        <v>12</v>
      </c>
      <c r="AE80" s="164" t="str">
        <f ca="1">Scorecards!$AN103</f>
        <v>6NT</v>
      </c>
      <c r="AF80" s="101" t="str">
        <f ca="1">Scorecards!$AO103</f>
        <v>W</v>
      </c>
      <c r="AG80" s="109">
        <f ca="1">Scorecards!$AQ103</f>
        <v>13</v>
      </c>
      <c r="AH80" s="109">
        <f ca="1">-Scorecards!$AR103</f>
        <v>-1470</v>
      </c>
      <c r="AI80" s="171" t="e">
        <f ca="1">IF(AH80-AG$68&gt;=0,VLOOKUP(AH80-AG$68,Imptable!$A$4:$B$28,2),-VLOOKUP(AG$68-AH80,Imptable!$A$4:$B$28,2))</f>
        <v>#NAME?</v>
      </c>
      <c r="AJ80" s="168" t="e">
        <f t="shared" ca="1" si="17"/>
        <v>#NAME?</v>
      </c>
    </row>
    <row r="81" spans="1:36">
      <c r="A81" s="165"/>
      <c r="G81" s="173"/>
      <c r="H81" s="173"/>
      <c r="I81" s="268"/>
      <c r="J81" s="268"/>
      <c r="K81" s="90"/>
      <c r="L81" s="90"/>
      <c r="M81" s="90"/>
      <c r="N81" s="90"/>
      <c r="O81" s="90"/>
      <c r="P81" s="90"/>
      <c r="Q81" s="90"/>
      <c r="R81" s="268"/>
      <c r="S81" s="268"/>
      <c r="T81" s="268"/>
      <c r="U81" s="268"/>
      <c r="V81" s="268"/>
      <c r="W81" s="268"/>
      <c r="X81" s="268"/>
      <c r="Y81" s="268"/>
      <c r="Z81" s="268"/>
      <c r="AA81" s="268"/>
      <c r="AB81" s="268"/>
      <c r="AC81" s="268"/>
      <c r="AD81" s="268"/>
      <c r="AE81" s="268"/>
      <c r="AF81" s="268"/>
      <c r="AG81" s="268"/>
      <c r="AH81" s="268"/>
      <c r="AI81" s="268"/>
      <c r="AJ81" s="268"/>
    </row>
    <row r="82" spans="1:36">
      <c r="A82" s="165"/>
      <c r="G82" s="173"/>
      <c r="H82" s="173"/>
      <c r="I82" s="90"/>
      <c r="J82" s="268"/>
      <c r="K82" s="90"/>
      <c r="L82" s="90"/>
      <c r="M82" s="90"/>
      <c r="N82" s="90"/>
      <c r="O82" s="90"/>
      <c r="P82" s="90"/>
      <c r="Q82" s="90"/>
      <c r="R82" s="90"/>
      <c r="S82" s="268"/>
      <c r="T82" s="90"/>
      <c r="U82" s="90"/>
      <c r="V82" s="90"/>
      <c r="W82" s="90"/>
      <c r="X82" s="90"/>
      <c r="Y82" s="90"/>
      <c r="Z82" s="90"/>
      <c r="AA82" s="90"/>
      <c r="AB82" s="268"/>
      <c r="AC82" s="90"/>
      <c r="AD82" s="90"/>
      <c r="AE82" s="90"/>
      <c r="AF82" s="90"/>
      <c r="AG82" s="90"/>
      <c r="AH82" s="90"/>
      <c r="AI82" s="90"/>
      <c r="AJ82" s="90"/>
    </row>
    <row r="83" spans="1:36">
      <c r="A83" s="165"/>
      <c r="B83" s="6" t="s">
        <v>62</v>
      </c>
      <c r="C83" s="7"/>
      <c r="D83" s="7"/>
      <c r="E83" s="7"/>
      <c r="F83" s="7"/>
      <c r="G83" s="281" t="s">
        <v>3</v>
      </c>
      <c r="H83" s="346" t="s">
        <v>41</v>
      </c>
      <c r="I83" s="347"/>
      <c r="J83" s="268"/>
      <c r="K83" s="277" t="s">
        <v>63</v>
      </c>
      <c r="L83" s="267"/>
      <c r="M83" s="267"/>
      <c r="N83" s="267"/>
      <c r="O83" s="267"/>
      <c r="P83" s="281" t="s">
        <v>3</v>
      </c>
      <c r="Q83" s="346" t="s">
        <v>41</v>
      </c>
      <c r="R83" s="347"/>
      <c r="S83" s="268"/>
      <c r="T83" s="277" t="s">
        <v>64</v>
      </c>
      <c r="U83" s="267"/>
      <c r="V83" s="267"/>
      <c r="W83" s="267"/>
      <c r="X83" s="267"/>
      <c r="Y83" s="281" t="s">
        <v>3</v>
      </c>
      <c r="Z83" s="346" t="s">
        <v>41</v>
      </c>
      <c r="AA83" s="347"/>
      <c r="AB83" s="268"/>
      <c r="AC83" s="277" t="s">
        <v>65</v>
      </c>
      <c r="AD83" s="267"/>
      <c r="AE83" s="267"/>
      <c r="AF83" s="267"/>
      <c r="AG83" s="267"/>
      <c r="AH83" s="281" t="s">
        <v>3</v>
      </c>
      <c r="AI83" s="346" t="s">
        <v>41</v>
      </c>
      <c r="AJ83" s="347"/>
    </row>
    <row r="84" spans="1:36">
      <c r="A84" s="165"/>
      <c r="B84" s="18"/>
      <c r="C84" s="19"/>
      <c r="D84" s="20" t="s">
        <v>45</v>
      </c>
      <c r="E84" s="7"/>
      <c r="F84" s="247" t="e">
        <f ca="1">Results!AN100</f>
        <v>#NAME?</v>
      </c>
      <c r="G84" s="280" t="s">
        <v>82</v>
      </c>
      <c r="H84" s="169" t="s">
        <v>3</v>
      </c>
      <c r="I84" s="170" t="s">
        <v>4</v>
      </c>
      <c r="J84" s="268"/>
      <c r="K84" s="264"/>
      <c r="L84" s="265"/>
      <c r="M84" s="266" t="s">
        <v>45</v>
      </c>
      <c r="N84" s="267"/>
      <c r="O84" s="247" t="e">
        <f ca="1">Results!AN104</f>
        <v>#NAME?</v>
      </c>
      <c r="P84" s="280" t="s">
        <v>82</v>
      </c>
      <c r="Q84" s="169" t="s">
        <v>3</v>
      </c>
      <c r="R84" s="170" t="s">
        <v>4</v>
      </c>
      <c r="S84" s="268"/>
      <c r="T84" s="264"/>
      <c r="U84" s="265"/>
      <c r="V84" s="266" t="s">
        <v>45</v>
      </c>
      <c r="W84" s="267"/>
      <c r="X84" s="247" t="e">
        <f ca="1">Results!AN108</f>
        <v>#NAME?</v>
      </c>
      <c r="Y84" s="280" t="s">
        <v>82</v>
      </c>
      <c r="Z84" s="169" t="s">
        <v>3</v>
      </c>
      <c r="AA84" s="170" t="s">
        <v>4</v>
      </c>
      <c r="AB84" s="268"/>
      <c r="AC84" s="264"/>
      <c r="AD84" s="265"/>
      <c r="AE84" s="266" t="s">
        <v>45</v>
      </c>
      <c r="AF84" s="267"/>
      <c r="AG84" s="247" t="e">
        <f ca="1">Results!AN112</f>
        <v>#NAME?</v>
      </c>
      <c r="AH84" s="280" t="s">
        <v>82</v>
      </c>
      <c r="AI84" s="169" t="s">
        <v>3</v>
      </c>
      <c r="AJ84" s="170" t="s">
        <v>4</v>
      </c>
    </row>
    <row r="85" spans="1:36">
      <c r="A85" s="165"/>
      <c r="B85" s="10">
        <v>1</v>
      </c>
      <c r="C85" s="4">
        <v>15</v>
      </c>
      <c r="D85" s="162" t="str">
        <f ca="1">Scorecards!$D26</f>
        <v>5C</v>
      </c>
      <c r="E85" s="155" t="str">
        <f ca="1">Scorecards!$E26</f>
        <v>N</v>
      </c>
      <c r="F85" s="133">
        <f ca="1">Scorecards!$G26</f>
        <v>9</v>
      </c>
      <c r="G85" s="133">
        <f ca="1">Scorecards!$H26</f>
        <v>-200</v>
      </c>
      <c r="H85" s="167" t="e">
        <f ca="1">IF(G85-F$84&gt;=0,VLOOKUP(G85-F$84,Imptable!$A$4:$B$28,2),-VLOOKUP(F$84-G85,Imptable!$A$4:$B$28,2))</f>
        <v>#NAME?</v>
      </c>
      <c r="I85" s="167" t="e">
        <f ca="1">-H85</f>
        <v>#NAME?</v>
      </c>
      <c r="J85" s="268"/>
      <c r="K85" s="269">
        <v>1</v>
      </c>
      <c r="L85" s="155">
        <v>15</v>
      </c>
      <c r="M85" s="162" t="str">
        <f ca="1">Scorecards!$D27</f>
        <v>4Hx</v>
      </c>
      <c r="N85" s="155" t="str">
        <f ca="1">Scorecards!$E27</f>
        <v>E</v>
      </c>
      <c r="O85" s="133">
        <f ca="1">Scorecards!$G27</f>
        <v>10</v>
      </c>
      <c r="P85" s="133">
        <f ca="1">Scorecards!$H27</f>
        <v>-790</v>
      </c>
      <c r="Q85" s="167" t="e">
        <f ca="1">IF(P85-O$84&gt;=0,VLOOKUP(P85-O$84,Imptable!$A$4:$B$28,2),-VLOOKUP(O$84-P85,Imptable!$A$4:$B$28,2))</f>
        <v>#NAME?</v>
      </c>
      <c r="R85" s="167" t="e">
        <f ca="1">-Q85</f>
        <v>#NAME?</v>
      </c>
      <c r="S85" s="268"/>
      <c r="T85" s="269">
        <v>1</v>
      </c>
      <c r="U85" s="155">
        <v>15</v>
      </c>
      <c r="V85" s="162" t="str">
        <f ca="1">Scorecards!$D28</f>
        <v>4S</v>
      </c>
      <c r="W85" s="155" t="str">
        <f ca="1">Scorecards!$E28</f>
        <v>W</v>
      </c>
      <c r="X85" s="133">
        <f ca="1">Scorecards!$G28</f>
        <v>10</v>
      </c>
      <c r="Y85" s="133">
        <f ca="1">Scorecards!$H28</f>
        <v>-620</v>
      </c>
      <c r="Z85" s="167" t="e">
        <f ca="1">IF(Y85-X$84&gt;=0,VLOOKUP(Y85-X$84,Imptable!$A$4:$B$28,2),-VLOOKUP(X$84-Y85,Imptable!$A$4:$B$28,2))</f>
        <v>#NAME?</v>
      </c>
      <c r="AA85" s="167" t="e">
        <f t="shared" ref="AA85:AA96" ca="1" si="20">-Z85</f>
        <v>#NAME?</v>
      </c>
      <c r="AB85" s="268"/>
      <c r="AC85" s="269">
        <v>1</v>
      </c>
      <c r="AD85" s="155">
        <v>15</v>
      </c>
      <c r="AE85" s="162" t="str">
        <f ca="1">Scorecards!$D29</f>
        <v>4H</v>
      </c>
      <c r="AF85" s="155" t="str">
        <f ca="1">Scorecards!$E29</f>
        <v>E</v>
      </c>
      <c r="AG85" s="133">
        <f ca="1">Scorecards!$G29</f>
        <v>10</v>
      </c>
      <c r="AH85" s="133">
        <f ca="1">Scorecards!$H29</f>
        <v>-420</v>
      </c>
      <c r="AI85" s="167" t="e">
        <f ca="1">IF(AH85-AG$84&gt;=0,VLOOKUP(AH85-AG$84,Imptable!$A$4:$B$28,2),-VLOOKUP(AG$84-AH85,Imptable!$A$4:$B$28,2))</f>
        <v>#NAME?</v>
      </c>
      <c r="AJ85" s="167" t="e">
        <f t="shared" ref="AJ85:AJ96" ca="1" si="21">-AI85</f>
        <v>#NAME?</v>
      </c>
    </row>
    <row r="86" spans="1:36">
      <c r="A86" s="165"/>
      <c r="B86" s="11">
        <v>3</v>
      </c>
      <c r="C86" s="3">
        <v>13</v>
      </c>
      <c r="D86" s="163" t="str">
        <f ca="1">Scorecards!$AB26</f>
        <v>4H</v>
      </c>
      <c r="E86" s="82" t="str">
        <f ca="1">Scorecards!$AC26</f>
        <v>E</v>
      </c>
      <c r="F86" s="108">
        <f ca="1">Scorecards!$AE26</f>
        <v>11</v>
      </c>
      <c r="G86" s="108">
        <f ca="1">Scorecards!$AF26</f>
        <v>-450</v>
      </c>
      <c r="H86" s="167" t="e">
        <f ca="1">IF(G86-F$84&gt;=0,VLOOKUP(G86-F$84,Imptable!$A$4:$B$28,2),-VLOOKUP(F$84-G86,Imptable!$A$4:$B$28,2))</f>
        <v>#NAME?</v>
      </c>
      <c r="I86" s="167" t="e">
        <f t="shared" ref="I86:I96" ca="1" si="22">-H86</f>
        <v>#NAME?</v>
      </c>
      <c r="J86" s="268"/>
      <c r="K86" s="270">
        <v>3</v>
      </c>
      <c r="L86" s="113">
        <v>13</v>
      </c>
      <c r="M86" s="163" t="str">
        <f ca="1">Scorecards!$AB27</f>
        <v>5D</v>
      </c>
      <c r="N86" s="82" t="str">
        <f ca="1">Scorecards!$AC27</f>
        <v>E</v>
      </c>
      <c r="O86" s="108">
        <f ca="1">Scorecards!$AE27</f>
        <v>11</v>
      </c>
      <c r="P86" s="108">
        <f ca="1">Scorecards!$AF27</f>
        <v>-600</v>
      </c>
      <c r="Q86" s="167" t="e">
        <f ca="1">IF(P86-O$84&gt;=0,VLOOKUP(P86-O$84,Imptable!$A$4:$B$28,2),-VLOOKUP(O$84-P86,Imptable!$A$4:$B$28,2))</f>
        <v>#NAME?</v>
      </c>
      <c r="R86" s="167" t="e">
        <f t="shared" ref="R86:R96" ca="1" si="23">-Q86</f>
        <v>#NAME?</v>
      </c>
      <c r="S86" s="268"/>
      <c r="T86" s="270">
        <v>3</v>
      </c>
      <c r="U86" s="113">
        <v>13</v>
      </c>
      <c r="V86" s="163" t="str">
        <f ca="1">Scorecards!$AB28</f>
        <v>5H</v>
      </c>
      <c r="W86" s="82" t="str">
        <f ca="1">Scorecards!$AC28</f>
        <v>S</v>
      </c>
      <c r="X86" s="108">
        <f ca="1">Scorecards!$AE28</f>
        <v>9</v>
      </c>
      <c r="Y86" s="108">
        <f ca="1">Scorecards!$AF28</f>
        <v>-200</v>
      </c>
      <c r="Z86" s="167" t="e">
        <f ca="1">IF(Y86-X$84&gt;=0,VLOOKUP(Y86-X$84,Imptable!$A$4:$B$28,2),-VLOOKUP(X$84-Y86,Imptable!$A$4:$B$28,2))</f>
        <v>#NAME?</v>
      </c>
      <c r="AA86" s="167" t="e">
        <f t="shared" ca="1" si="20"/>
        <v>#NAME?</v>
      </c>
      <c r="AB86" s="268"/>
      <c r="AC86" s="270">
        <v>3</v>
      </c>
      <c r="AD86" s="113">
        <v>13</v>
      </c>
      <c r="AE86" s="163" t="str">
        <f ca="1">Scorecards!$AB29</f>
        <v>4H</v>
      </c>
      <c r="AF86" s="82" t="str">
        <f ca="1">Scorecards!$AC29</f>
        <v>E</v>
      </c>
      <c r="AG86" s="108">
        <f ca="1">Scorecards!$AE29</f>
        <v>10</v>
      </c>
      <c r="AH86" s="108">
        <f ca="1">Scorecards!$AF29</f>
        <v>-420</v>
      </c>
      <c r="AI86" s="167" t="e">
        <f ca="1">IF(AH86-AG$84&gt;=0,VLOOKUP(AH86-AG$84,Imptable!$A$4:$B$28,2),-VLOOKUP(AG$84-AH86,Imptable!$A$4:$B$28,2))</f>
        <v>#NAME?</v>
      </c>
      <c r="AJ86" s="167" t="e">
        <f t="shared" ca="1" si="21"/>
        <v>#NAME?</v>
      </c>
    </row>
    <row r="87" spans="1:36">
      <c r="A87" s="165"/>
      <c r="B87" s="12">
        <v>5</v>
      </c>
      <c r="C87" s="2">
        <v>19</v>
      </c>
      <c r="D87" s="163" t="str">
        <f ca="1">Scorecards!$D65</f>
        <v>4H</v>
      </c>
      <c r="E87" s="82" t="str">
        <f ca="1">Scorecards!$E65</f>
        <v>W</v>
      </c>
      <c r="F87" s="108">
        <f ca="1">Scorecards!$G65</f>
        <v>11</v>
      </c>
      <c r="G87" s="108">
        <f ca="1">Scorecards!$H65</f>
        <v>-450</v>
      </c>
      <c r="H87" s="167" t="e">
        <f ca="1">IF(G87-F$84&gt;=0,VLOOKUP(G87-F$84,Imptable!$A$4:$B$28,2),-VLOOKUP(F$84-G87,Imptable!$A$4:$B$28,2))</f>
        <v>#NAME?</v>
      </c>
      <c r="I87" s="167" t="e">
        <f t="shared" ca="1" si="22"/>
        <v>#NAME?</v>
      </c>
      <c r="J87" s="268"/>
      <c r="K87" s="271">
        <v>5</v>
      </c>
      <c r="L87" s="30">
        <v>19</v>
      </c>
      <c r="M87" s="163" t="str">
        <f ca="1">Scorecards!$D66</f>
        <v>3D</v>
      </c>
      <c r="N87" s="82" t="str">
        <f ca="1">Scorecards!$E66</f>
        <v>E</v>
      </c>
      <c r="O87" s="108">
        <f ca="1">Scorecards!$G66</f>
        <v>11</v>
      </c>
      <c r="P87" s="108">
        <f ca="1">Scorecards!$H66</f>
        <v>-150</v>
      </c>
      <c r="Q87" s="167" t="e">
        <f ca="1">IF(P87-O$84&gt;=0,VLOOKUP(P87-O$84,Imptable!$A$4:$B$28,2),-VLOOKUP(O$84-P87,Imptable!$A$4:$B$28,2))</f>
        <v>#NAME?</v>
      </c>
      <c r="R87" s="167" t="e">
        <f t="shared" ca="1" si="23"/>
        <v>#NAME?</v>
      </c>
      <c r="S87" s="268"/>
      <c r="T87" s="271">
        <v>5</v>
      </c>
      <c r="U87" s="30">
        <v>19</v>
      </c>
      <c r="V87" s="163" t="str">
        <f ca="1">Scorecards!$D67</f>
        <v>4S</v>
      </c>
      <c r="W87" s="82" t="str">
        <f ca="1">Scorecards!$E67</f>
        <v>E</v>
      </c>
      <c r="X87" s="108">
        <f ca="1">Scorecards!$G67</f>
        <v>11</v>
      </c>
      <c r="Y87" s="108">
        <f ca="1">Scorecards!$H67</f>
        <v>-650</v>
      </c>
      <c r="Z87" s="167" t="e">
        <f ca="1">IF(Y87-X$84&gt;=0,VLOOKUP(Y87-X$84,Imptable!$A$4:$B$28,2),-VLOOKUP(X$84-Y87,Imptable!$A$4:$B$28,2))</f>
        <v>#NAME?</v>
      </c>
      <c r="AA87" s="167" t="e">
        <f t="shared" ca="1" si="20"/>
        <v>#NAME?</v>
      </c>
      <c r="AB87" s="268"/>
      <c r="AC87" s="271">
        <v>5</v>
      </c>
      <c r="AD87" s="30">
        <v>19</v>
      </c>
      <c r="AE87" s="163" t="str">
        <f ca="1">Scorecards!$D68</f>
        <v>4H</v>
      </c>
      <c r="AF87" s="82" t="str">
        <f ca="1">Scorecards!$E68</f>
        <v>E</v>
      </c>
      <c r="AG87" s="108">
        <f ca="1">Scorecards!$G68</f>
        <v>10</v>
      </c>
      <c r="AH87" s="108">
        <f ca="1">Scorecards!$H68</f>
        <v>-420</v>
      </c>
      <c r="AI87" s="167" t="e">
        <f ca="1">IF(AH87-AG$84&gt;=0,VLOOKUP(AH87-AG$84,Imptable!$A$4:$B$28,2),-VLOOKUP(AG$84-AH87,Imptable!$A$4:$B$28,2))</f>
        <v>#NAME?</v>
      </c>
      <c r="AJ87" s="167" t="e">
        <f t="shared" ca="1" si="21"/>
        <v>#NAME?</v>
      </c>
    </row>
    <row r="88" spans="1:36">
      <c r="A88" s="165"/>
      <c r="B88" s="13">
        <v>7</v>
      </c>
      <c r="C88" s="3">
        <v>17</v>
      </c>
      <c r="D88" s="163" t="str">
        <f ca="1">Scorecards!$AB65</f>
        <v>3H</v>
      </c>
      <c r="E88" s="82" t="str">
        <f ca="1">Scorecards!$AC65</f>
        <v>W</v>
      </c>
      <c r="F88" s="108">
        <f ca="1">Scorecards!$AE65</f>
        <v>11</v>
      </c>
      <c r="G88" s="108">
        <f ca="1">Scorecards!$AF65</f>
        <v>-200</v>
      </c>
      <c r="H88" s="167" t="e">
        <f ca="1">IF(G88-F$84&gt;=0,VLOOKUP(G88-F$84,Imptable!$A$4:$B$28,2),-VLOOKUP(F$84-G88,Imptable!$A$4:$B$28,2))</f>
        <v>#NAME?</v>
      </c>
      <c r="I88" s="167" t="e">
        <f t="shared" ca="1" si="22"/>
        <v>#NAME?</v>
      </c>
      <c r="J88" s="268"/>
      <c r="K88" s="272">
        <v>7</v>
      </c>
      <c r="L88" s="113">
        <v>17</v>
      </c>
      <c r="M88" s="163" t="str">
        <f ca="1">Scorecards!$AB66</f>
        <v>4Hx</v>
      </c>
      <c r="N88" s="82" t="str">
        <f ca="1">Scorecards!$AC66</f>
        <v>E</v>
      </c>
      <c r="O88" s="108">
        <f ca="1">Scorecards!$AE66</f>
        <v>10</v>
      </c>
      <c r="P88" s="108">
        <f ca="1">Scorecards!$AF66</f>
        <v>-790</v>
      </c>
      <c r="Q88" s="167" t="e">
        <f ca="1">IF(P88-O$84&gt;=0,VLOOKUP(P88-O$84,Imptable!$A$4:$B$28,2),-VLOOKUP(O$84-P88,Imptable!$A$4:$B$28,2))</f>
        <v>#NAME?</v>
      </c>
      <c r="R88" s="167" t="e">
        <f t="shared" ca="1" si="23"/>
        <v>#NAME?</v>
      </c>
      <c r="S88" s="268"/>
      <c r="T88" s="272">
        <v>7</v>
      </c>
      <c r="U88" s="113">
        <v>17</v>
      </c>
      <c r="V88" s="163" t="str">
        <f ca="1">Scorecards!$AB67</f>
        <v>4S</v>
      </c>
      <c r="W88" s="82" t="str">
        <f ca="1">Scorecards!$AC67</f>
        <v>W</v>
      </c>
      <c r="X88" s="108">
        <f ca="1">Scorecards!$AE67</f>
        <v>10</v>
      </c>
      <c r="Y88" s="108">
        <f ca="1">Scorecards!$AF67</f>
        <v>-620</v>
      </c>
      <c r="Z88" s="167" t="e">
        <f ca="1">IF(Y88-X$84&gt;=0,VLOOKUP(Y88-X$84,Imptable!$A$4:$B$28,2),-VLOOKUP(X$84-Y88,Imptable!$A$4:$B$28,2))</f>
        <v>#NAME?</v>
      </c>
      <c r="AA88" s="167" t="e">
        <f t="shared" ca="1" si="20"/>
        <v>#NAME?</v>
      </c>
      <c r="AB88" s="268"/>
      <c r="AC88" s="272">
        <v>7</v>
      </c>
      <c r="AD88" s="113">
        <v>17</v>
      </c>
      <c r="AE88" s="163" t="str">
        <f ca="1">Scorecards!$AB68</f>
        <v>4H</v>
      </c>
      <c r="AF88" s="82" t="str">
        <f ca="1">Scorecards!$AC68</f>
        <v>E</v>
      </c>
      <c r="AG88" s="108">
        <f ca="1">Scorecards!$AE68</f>
        <v>11</v>
      </c>
      <c r="AH88" s="108">
        <f ca="1">Scorecards!$AF68</f>
        <v>-450</v>
      </c>
      <c r="AI88" s="167" t="e">
        <f ca="1">IF(AH88-AG$84&gt;=0,VLOOKUP(AH88-AG$84,Imptable!$A$4:$B$28,2),-VLOOKUP(AG$84-AH88,Imptable!$A$4:$B$28,2))</f>
        <v>#NAME?</v>
      </c>
      <c r="AJ88" s="167" t="e">
        <f t="shared" ca="1" si="21"/>
        <v>#NAME?</v>
      </c>
    </row>
    <row r="89" spans="1:36">
      <c r="A89" s="165"/>
      <c r="B89" s="14">
        <v>9</v>
      </c>
      <c r="C89" s="9">
        <v>23</v>
      </c>
      <c r="D89" s="163" t="str">
        <f ca="1">Scorecards!$D104</f>
        <v>4H</v>
      </c>
      <c r="E89" s="82" t="str">
        <f ca="1">Scorecards!$E104</f>
        <v>E</v>
      </c>
      <c r="F89" s="108">
        <f ca="1">Scorecards!$G104</f>
        <v>11</v>
      </c>
      <c r="G89" s="108">
        <f ca="1">Scorecards!$H104</f>
        <v>-450</v>
      </c>
      <c r="H89" s="167" t="e">
        <f ca="1">IF(G89-F$84&gt;=0,VLOOKUP(G89-F$84,Imptable!$A$4:$B$28,2),-VLOOKUP(F$84-G89,Imptable!$A$4:$B$28,2))</f>
        <v>#NAME?</v>
      </c>
      <c r="I89" s="167" t="e">
        <f t="shared" ca="1" si="22"/>
        <v>#NAME?</v>
      </c>
      <c r="J89" s="268"/>
      <c r="K89" s="273">
        <v>9</v>
      </c>
      <c r="L89" s="32">
        <v>23</v>
      </c>
      <c r="M89" s="163" t="str">
        <f ca="1">Scorecards!$D105</f>
        <v>5D</v>
      </c>
      <c r="N89" s="82" t="str">
        <f ca="1">Scorecards!$E105</f>
        <v>W</v>
      </c>
      <c r="O89" s="108">
        <f ca="1">Scorecards!$G105</f>
        <v>11</v>
      </c>
      <c r="P89" s="108">
        <f ca="1">Scorecards!$H105</f>
        <v>-600</v>
      </c>
      <c r="Q89" s="167" t="e">
        <f ca="1">IF(P89-O$84&gt;=0,VLOOKUP(P89-O$84,Imptable!$A$4:$B$28,2),-VLOOKUP(O$84-P89,Imptable!$A$4:$B$28,2))</f>
        <v>#NAME?</v>
      </c>
      <c r="R89" s="167" t="e">
        <f t="shared" ca="1" si="23"/>
        <v>#NAME?</v>
      </c>
      <c r="S89" s="268"/>
      <c r="T89" s="273">
        <v>9</v>
      </c>
      <c r="U89" s="32">
        <v>23</v>
      </c>
      <c r="V89" s="163" t="str">
        <f ca="1">Scorecards!$D106</f>
        <v>4S</v>
      </c>
      <c r="W89" s="82" t="str">
        <f ca="1">Scorecards!$E106</f>
        <v>W</v>
      </c>
      <c r="X89" s="108">
        <f ca="1">Scorecards!$G106</f>
        <v>10</v>
      </c>
      <c r="Y89" s="108">
        <f ca="1">Scorecards!$H106</f>
        <v>-620</v>
      </c>
      <c r="Z89" s="167" t="e">
        <f ca="1">IF(Y89-X$84&gt;=0,VLOOKUP(Y89-X$84,Imptable!$A$4:$B$28,2),-VLOOKUP(X$84-Y89,Imptable!$A$4:$B$28,2))</f>
        <v>#NAME?</v>
      </c>
      <c r="AA89" s="167" t="e">
        <f t="shared" ca="1" si="20"/>
        <v>#NAME?</v>
      </c>
      <c r="AB89" s="268"/>
      <c r="AC89" s="273">
        <v>9</v>
      </c>
      <c r="AD89" s="113">
        <v>23</v>
      </c>
      <c r="AE89" s="163" t="str">
        <f ca="1">Scorecards!$D107</f>
        <v>2H</v>
      </c>
      <c r="AF89" s="82" t="str">
        <f ca="1">Scorecards!$E107</f>
        <v>E</v>
      </c>
      <c r="AG89" s="108">
        <f ca="1">Scorecards!$G107</f>
        <v>10</v>
      </c>
      <c r="AH89" s="108">
        <f ca="1">Scorecards!$H107</f>
        <v>-170</v>
      </c>
      <c r="AI89" s="167" t="e">
        <f ca="1">IF(AH89-AG$84&gt;=0,VLOOKUP(AH89-AG$84,Imptable!$A$4:$B$28,2),-VLOOKUP(AG$84-AH89,Imptable!$A$4:$B$28,2))</f>
        <v>#NAME?</v>
      </c>
      <c r="AJ89" s="167" t="e">
        <f t="shared" ca="1" si="21"/>
        <v>#NAME?</v>
      </c>
    </row>
    <row r="90" spans="1:36">
      <c r="A90" s="165"/>
      <c r="B90" s="15">
        <v>11</v>
      </c>
      <c r="C90" s="3">
        <v>21</v>
      </c>
      <c r="D90" s="163" t="str">
        <f ca="1">Scorecards!$AB104</f>
        <v>4H</v>
      </c>
      <c r="E90" s="82" t="str">
        <f ca="1">Scorecards!$AC104</f>
        <v>E</v>
      </c>
      <c r="F90" s="108">
        <f ca="1">Scorecards!$AE104</f>
        <v>11</v>
      </c>
      <c r="G90" s="108">
        <f ca="1">Scorecards!$AF104</f>
        <v>-450</v>
      </c>
      <c r="H90" s="167" t="e">
        <f ca="1">IF(G90-F$84&gt;=0,VLOOKUP(G90-F$84,Imptable!$A$4:$B$28,2),-VLOOKUP(F$84-G90,Imptable!$A$4:$B$28,2))</f>
        <v>#NAME?</v>
      </c>
      <c r="I90" s="167" t="e">
        <f t="shared" ca="1" si="22"/>
        <v>#NAME?</v>
      </c>
      <c r="J90" s="268"/>
      <c r="K90" s="274">
        <v>11</v>
      </c>
      <c r="L90" s="113">
        <v>21</v>
      </c>
      <c r="M90" s="163" t="str">
        <f ca="1">Scorecards!$AB105</f>
        <v>3D</v>
      </c>
      <c r="N90" s="82" t="str">
        <f ca="1">Scorecards!$AC105</f>
        <v>E</v>
      </c>
      <c r="O90" s="108">
        <f ca="1">Scorecards!$AE105</f>
        <v>11</v>
      </c>
      <c r="P90" s="108">
        <f ca="1">Scorecards!$AF105</f>
        <v>-150</v>
      </c>
      <c r="Q90" s="167" t="e">
        <f ca="1">IF(P90-O$84&gt;=0,VLOOKUP(P90-O$84,Imptable!$A$4:$B$28,2),-VLOOKUP(O$84-P90,Imptable!$A$4:$B$28,2))</f>
        <v>#NAME?</v>
      </c>
      <c r="R90" s="167" t="e">
        <f t="shared" ca="1" si="23"/>
        <v>#NAME?</v>
      </c>
      <c r="S90" s="268"/>
      <c r="T90" s="274">
        <v>11</v>
      </c>
      <c r="U90" s="113">
        <v>21</v>
      </c>
      <c r="V90" s="163" t="str">
        <f ca="1">Scorecards!$AB106</f>
        <v>4S</v>
      </c>
      <c r="W90" s="82" t="str">
        <f ca="1">Scorecards!$AC106</f>
        <v>W</v>
      </c>
      <c r="X90" s="108">
        <f ca="1">Scorecards!$AE106</f>
        <v>10</v>
      </c>
      <c r="Y90" s="108">
        <f ca="1">Scorecards!$AF106</f>
        <v>-620</v>
      </c>
      <c r="Z90" s="167" t="e">
        <f ca="1">IF(Y90-X$84&gt;=0,VLOOKUP(Y90-X$84,Imptable!$A$4:$B$28,2),-VLOOKUP(X$84-Y90,Imptable!$A$4:$B$28,2))</f>
        <v>#NAME?</v>
      </c>
      <c r="AA90" s="167" t="e">
        <f t="shared" ca="1" si="20"/>
        <v>#NAME?</v>
      </c>
      <c r="AB90" s="268"/>
      <c r="AC90" s="274">
        <v>11</v>
      </c>
      <c r="AD90" s="113">
        <v>21</v>
      </c>
      <c r="AE90" s="163" t="str">
        <f ca="1">Scorecards!$AB107</f>
        <v>3H</v>
      </c>
      <c r="AF90" s="82" t="str">
        <f ca="1">Scorecards!$AC107</f>
        <v>E</v>
      </c>
      <c r="AG90" s="108">
        <f ca="1">Scorecards!$AE107</f>
        <v>10</v>
      </c>
      <c r="AH90" s="108">
        <f ca="1">Scorecards!$AF107</f>
        <v>-170</v>
      </c>
      <c r="AI90" s="167" t="e">
        <f ca="1">IF(AH90-AG$84&gt;=0,VLOOKUP(AH90-AG$84,Imptable!$A$4:$B$28,2),-VLOOKUP(AG$84-AH90,Imptable!$A$4:$B$28,2))</f>
        <v>#NAME?</v>
      </c>
      <c r="AJ90" s="167" t="e">
        <f t="shared" ca="1" si="21"/>
        <v>#NAME?</v>
      </c>
    </row>
    <row r="91" spans="1:36">
      <c r="A91" s="165"/>
      <c r="B91" s="21">
        <v>16</v>
      </c>
      <c r="C91" s="149">
        <v>2</v>
      </c>
      <c r="D91" s="163" t="str">
        <f ca="1">Scorecards!$P26</f>
        <v>4H</v>
      </c>
      <c r="E91" s="82" t="str">
        <f ca="1">Scorecards!$Q26</f>
        <v>W</v>
      </c>
      <c r="F91" s="108">
        <f ca="1">Scorecards!$S26</f>
        <v>11</v>
      </c>
      <c r="G91" s="108">
        <f ca="1">-Scorecards!$T26</f>
        <v>-450</v>
      </c>
      <c r="H91" s="167" t="e">
        <f ca="1">IF(G91-F$84&gt;=0,VLOOKUP(G91-F$84,Imptable!$A$4:$B$28,2),-VLOOKUP(F$84-G91,Imptable!$A$4:$B$28,2))</f>
        <v>#NAME?</v>
      </c>
      <c r="I91" s="167" t="e">
        <f t="shared" ca="1" si="22"/>
        <v>#NAME?</v>
      </c>
      <c r="J91" s="268"/>
      <c r="K91" s="278">
        <v>16</v>
      </c>
      <c r="L91" s="131">
        <v>2</v>
      </c>
      <c r="M91" s="163" t="str">
        <f ca="1">Scorecards!$P27</f>
        <v>3D</v>
      </c>
      <c r="N91" s="82" t="str">
        <f ca="1">Scorecards!$Q27</f>
        <v>E</v>
      </c>
      <c r="O91" s="108">
        <f ca="1">Scorecards!$S27</f>
        <v>11</v>
      </c>
      <c r="P91" s="108">
        <f ca="1">-Scorecards!$T27</f>
        <v>-150</v>
      </c>
      <c r="Q91" s="167" t="e">
        <f ca="1">IF(P91-O$84&gt;=0,VLOOKUP(P91-O$84,Imptable!$A$4:$B$28,2),-VLOOKUP(O$84-P91,Imptable!$A$4:$B$28,2))</f>
        <v>#NAME?</v>
      </c>
      <c r="R91" s="167" t="e">
        <f t="shared" ca="1" si="23"/>
        <v>#NAME?</v>
      </c>
      <c r="S91" s="268"/>
      <c r="T91" s="278">
        <v>16</v>
      </c>
      <c r="U91" s="131">
        <v>2</v>
      </c>
      <c r="V91" s="163" t="str">
        <f ca="1">Scorecards!$P28</f>
        <v>4S</v>
      </c>
      <c r="W91" s="82" t="str">
        <f ca="1">Scorecards!$Q28</f>
        <v>W</v>
      </c>
      <c r="X91" s="108">
        <f ca="1">Scorecards!$S28</f>
        <v>10</v>
      </c>
      <c r="Y91" s="108">
        <f ca="1">-Scorecards!$T28</f>
        <v>-620</v>
      </c>
      <c r="Z91" s="167" t="e">
        <f ca="1">IF(Y91-X$84&gt;=0,VLOOKUP(Y91-X$84,Imptable!$A$4:$B$28,2),-VLOOKUP(X$84-Y91,Imptable!$A$4:$B$28,2))</f>
        <v>#NAME?</v>
      </c>
      <c r="AA91" s="167" t="e">
        <f t="shared" ca="1" si="20"/>
        <v>#NAME?</v>
      </c>
      <c r="AB91" s="268"/>
      <c r="AC91" s="278">
        <v>16</v>
      </c>
      <c r="AD91" s="131">
        <v>2</v>
      </c>
      <c r="AE91" s="163" t="str">
        <f ca="1">Scorecards!$P29</f>
        <v>1NT</v>
      </c>
      <c r="AF91" s="82" t="str">
        <f ca="1">Scorecards!$Q29</f>
        <v>E</v>
      </c>
      <c r="AG91" s="108">
        <f ca="1">Scorecards!$S29</f>
        <v>10</v>
      </c>
      <c r="AH91" s="108">
        <f ca="1">-Scorecards!$T29</f>
        <v>-180</v>
      </c>
      <c r="AI91" s="167" t="e">
        <f ca="1">IF(AH91-AG$84&gt;=0,VLOOKUP(AH91-AG$84,Imptable!$A$4:$B$28,2),-VLOOKUP(AG$84-AH91,Imptable!$A$4:$B$28,2))</f>
        <v>#NAME?</v>
      </c>
      <c r="AJ91" s="167" t="e">
        <f t="shared" ca="1" si="21"/>
        <v>#NAME?</v>
      </c>
    </row>
    <row r="92" spans="1:36">
      <c r="A92" s="165"/>
      <c r="B92" s="21">
        <v>14</v>
      </c>
      <c r="C92" s="150">
        <v>4</v>
      </c>
      <c r="D92" s="163" t="str">
        <f ca="1">Scorecards!$AN26</f>
        <v>4H</v>
      </c>
      <c r="E92" s="82" t="str">
        <f ca="1">Scorecards!$AO26</f>
        <v>E</v>
      </c>
      <c r="F92" s="108">
        <f ca="1">Scorecards!$AQ26</f>
        <v>11</v>
      </c>
      <c r="G92" s="108">
        <f ca="1">-Scorecards!$AR26</f>
        <v>-450</v>
      </c>
      <c r="H92" s="167" t="e">
        <f ca="1">IF(G92-F$84&gt;=0,VLOOKUP(G92-F$84,Imptable!$A$4:$B$28,2),-VLOOKUP(F$84-G92,Imptable!$A$4:$B$28,2))</f>
        <v>#NAME?</v>
      </c>
      <c r="I92" s="167" t="e">
        <f t="shared" ca="1" si="22"/>
        <v>#NAME?</v>
      </c>
      <c r="J92" s="268"/>
      <c r="K92" s="278">
        <v>14</v>
      </c>
      <c r="L92" s="132">
        <v>4</v>
      </c>
      <c r="M92" s="163" t="str">
        <f ca="1">Scorecards!$AN27</f>
        <v>3D</v>
      </c>
      <c r="N92" s="82" t="str">
        <f ca="1">Scorecards!$AO27</f>
        <v>E</v>
      </c>
      <c r="O92" s="108">
        <f ca="1">Scorecards!$AQ27</f>
        <v>11</v>
      </c>
      <c r="P92" s="108">
        <f ca="1">-Scorecards!$AR27</f>
        <v>-150</v>
      </c>
      <c r="Q92" s="167" t="e">
        <f ca="1">IF(P92-O$84&gt;=0,VLOOKUP(P92-O$84,Imptable!$A$4:$B$28,2),-VLOOKUP(O$84-P92,Imptable!$A$4:$B$28,2))</f>
        <v>#NAME?</v>
      </c>
      <c r="R92" s="167" t="e">
        <f t="shared" ca="1" si="23"/>
        <v>#NAME?</v>
      </c>
      <c r="S92" s="268"/>
      <c r="T92" s="278">
        <v>14</v>
      </c>
      <c r="U92" s="132">
        <v>4</v>
      </c>
      <c r="V92" s="163" t="str">
        <f ca="1">Scorecards!$AN28</f>
        <v>4S</v>
      </c>
      <c r="W92" s="82" t="str">
        <f ca="1">Scorecards!$AO28</f>
        <v>W</v>
      </c>
      <c r="X92" s="108">
        <f ca="1">Scorecards!$AQ28</f>
        <v>10</v>
      </c>
      <c r="Y92" s="108">
        <f ca="1">-Scorecards!$AR28</f>
        <v>-620</v>
      </c>
      <c r="Z92" s="167" t="e">
        <f ca="1">IF(Y92-X$84&gt;=0,VLOOKUP(Y92-X$84,Imptable!$A$4:$B$28,2),-VLOOKUP(X$84-Y92,Imptable!$A$4:$B$28,2))</f>
        <v>#NAME?</v>
      </c>
      <c r="AA92" s="167" t="e">
        <f t="shared" ca="1" si="20"/>
        <v>#NAME?</v>
      </c>
      <c r="AB92" s="268"/>
      <c r="AC92" s="278">
        <v>14</v>
      </c>
      <c r="AD92" s="132">
        <v>4</v>
      </c>
      <c r="AE92" s="163" t="str">
        <f ca="1">Scorecards!$AN29</f>
        <v>3H</v>
      </c>
      <c r="AF92" s="82" t="str">
        <f ca="1">Scorecards!$AO29</f>
        <v>E</v>
      </c>
      <c r="AG92" s="108">
        <f ca="1">Scorecards!$AQ29</f>
        <v>11</v>
      </c>
      <c r="AH92" s="108">
        <f ca="1">-Scorecards!$AR29</f>
        <v>-200</v>
      </c>
      <c r="AI92" s="167" t="e">
        <f ca="1">IF(AH92-AG$84&gt;=0,VLOOKUP(AH92-AG$84,Imptable!$A$4:$B$28,2),-VLOOKUP(AG$84-AH92,Imptable!$A$4:$B$28,2))</f>
        <v>#NAME?</v>
      </c>
      <c r="AJ92" s="167" t="e">
        <f t="shared" ca="1" si="21"/>
        <v>#NAME?</v>
      </c>
    </row>
    <row r="93" spans="1:36">
      <c r="A93" s="165"/>
      <c r="B93" s="21">
        <v>20</v>
      </c>
      <c r="C93" s="151">
        <v>6</v>
      </c>
      <c r="D93" s="163" t="str">
        <f ca="1">Scorecards!$P65</f>
        <v>4H</v>
      </c>
      <c r="E93" s="82" t="str">
        <f ca="1">Scorecards!$Q65</f>
        <v>E</v>
      </c>
      <c r="F93" s="108">
        <f ca="1">Scorecards!$S65</f>
        <v>11</v>
      </c>
      <c r="G93" s="108">
        <f ca="1">-Scorecards!$T65</f>
        <v>-450</v>
      </c>
      <c r="H93" s="167" t="e">
        <f ca="1">IF(G93-F$84&gt;=0,VLOOKUP(G93-F$84,Imptable!$A$4:$B$28,2),-VLOOKUP(F$84-G93,Imptable!$A$4:$B$28,2))</f>
        <v>#NAME?</v>
      </c>
      <c r="I93" s="167" t="e">
        <f t="shared" ca="1" si="22"/>
        <v>#NAME?</v>
      </c>
      <c r="J93" s="268"/>
      <c r="K93" s="278">
        <v>20</v>
      </c>
      <c r="L93" s="53">
        <v>6</v>
      </c>
      <c r="M93" s="163" t="str">
        <f ca="1">Scorecards!$P66</f>
        <v>4D</v>
      </c>
      <c r="N93" s="82" t="str">
        <f ca="1">Scorecards!$Q66</f>
        <v>E</v>
      </c>
      <c r="O93" s="108">
        <f ca="1">Scorecards!$S66</f>
        <v>11</v>
      </c>
      <c r="P93" s="108">
        <f ca="1">-Scorecards!$T66</f>
        <v>-150</v>
      </c>
      <c r="Q93" s="167" t="e">
        <f ca="1">IF(P93-O$84&gt;=0,VLOOKUP(P93-O$84,Imptable!$A$4:$B$28,2),-VLOOKUP(O$84-P93,Imptable!$A$4:$B$28,2))</f>
        <v>#NAME?</v>
      </c>
      <c r="R93" s="167" t="e">
        <f t="shared" ca="1" si="23"/>
        <v>#NAME?</v>
      </c>
      <c r="S93" s="268"/>
      <c r="T93" s="278">
        <v>20</v>
      </c>
      <c r="U93" s="53">
        <v>6</v>
      </c>
      <c r="V93" s="163" t="str">
        <f ca="1">Scorecards!$P67</f>
        <v>4S</v>
      </c>
      <c r="W93" s="82" t="str">
        <f ca="1">Scorecards!$Q67</f>
        <v>W</v>
      </c>
      <c r="X93" s="108">
        <f ca="1">Scorecards!$S67</f>
        <v>10</v>
      </c>
      <c r="Y93" s="108">
        <f ca="1">-Scorecards!$T67</f>
        <v>-620</v>
      </c>
      <c r="Z93" s="167" t="e">
        <f ca="1">IF(Y93-X$84&gt;=0,VLOOKUP(Y93-X$84,Imptable!$A$4:$B$28,2),-VLOOKUP(X$84-Y93,Imptable!$A$4:$B$28,2))</f>
        <v>#NAME?</v>
      </c>
      <c r="AA93" s="167" t="e">
        <f t="shared" ca="1" si="20"/>
        <v>#NAME?</v>
      </c>
      <c r="AB93" s="268"/>
      <c r="AC93" s="278">
        <v>20</v>
      </c>
      <c r="AD93" s="53">
        <v>6</v>
      </c>
      <c r="AE93" s="163" t="str">
        <f ca="1">Scorecards!$P68</f>
        <v>3H</v>
      </c>
      <c r="AF93" s="82" t="str">
        <f ca="1">Scorecards!$Q68</f>
        <v>E</v>
      </c>
      <c r="AG93" s="108">
        <f ca="1">Scorecards!$S68</f>
        <v>11</v>
      </c>
      <c r="AH93" s="108">
        <f ca="1">-Scorecards!$T68</f>
        <v>-200</v>
      </c>
      <c r="AI93" s="167" t="e">
        <f ca="1">IF(AH93-AG$84&gt;=0,VLOOKUP(AH93-AG$84,Imptable!$A$4:$B$28,2),-VLOOKUP(AG$84-AH93,Imptable!$A$4:$B$28,2))</f>
        <v>#NAME?</v>
      </c>
      <c r="AJ93" s="167" t="e">
        <f t="shared" ca="1" si="21"/>
        <v>#NAME?</v>
      </c>
    </row>
    <row r="94" spans="1:36">
      <c r="A94" s="165"/>
      <c r="B94" s="21">
        <v>18</v>
      </c>
      <c r="C94" s="152">
        <v>8</v>
      </c>
      <c r="D94" s="163" t="str">
        <f ca="1">Scorecards!$AN65</f>
        <v>4H</v>
      </c>
      <c r="E94" s="82" t="str">
        <f ca="1">Scorecards!$AO65</f>
        <v>E</v>
      </c>
      <c r="F94" s="108">
        <f ca="1">Scorecards!$AQ65</f>
        <v>11</v>
      </c>
      <c r="G94" s="108">
        <f ca="1">-Scorecards!$AR65</f>
        <v>-450</v>
      </c>
      <c r="H94" s="167" t="e">
        <f ca="1">IF(G94-F$84&gt;=0,VLOOKUP(G94-F$84,Imptable!$A$4:$B$28,2),-VLOOKUP(F$84-G94,Imptable!$A$4:$B$28,2))</f>
        <v>#NAME?</v>
      </c>
      <c r="I94" s="167" t="e">
        <f t="shared" ca="1" si="22"/>
        <v>#NAME?</v>
      </c>
      <c r="J94" s="268"/>
      <c r="K94" s="278">
        <v>18</v>
      </c>
      <c r="L94" s="275">
        <v>8</v>
      </c>
      <c r="M94" s="163" t="str">
        <f ca="1">Scorecards!$AN66</f>
        <v>3D</v>
      </c>
      <c r="N94" s="82" t="str">
        <f ca="1">Scorecards!$AO66</f>
        <v>E</v>
      </c>
      <c r="O94" s="108">
        <f ca="1">Scorecards!$AQ66</f>
        <v>10</v>
      </c>
      <c r="P94" s="108">
        <f ca="1">-Scorecards!$AR66</f>
        <v>-130</v>
      </c>
      <c r="Q94" s="167" t="e">
        <f ca="1">IF(P94-O$84&gt;=0,VLOOKUP(P94-O$84,Imptable!$A$4:$B$28,2),-VLOOKUP(O$84-P94,Imptable!$A$4:$B$28,2))</f>
        <v>#NAME?</v>
      </c>
      <c r="R94" s="167" t="e">
        <f t="shared" ca="1" si="23"/>
        <v>#NAME?</v>
      </c>
      <c r="S94" s="268"/>
      <c r="T94" s="278">
        <v>18</v>
      </c>
      <c r="U94" s="275">
        <v>8</v>
      </c>
      <c r="V94" s="163" t="str">
        <f ca="1">Scorecards!$AN67</f>
        <v>4S</v>
      </c>
      <c r="W94" s="82" t="str">
        <f ca="1">Scorecards!$AO67</f>
        <v>W</v>
      </c>
      <c r="X94" s="108">
        <f ca="1">Scorecards!$AQ67</f>
        <v>11</v>
      </c>
      <c r="Y94" s="108">
        <f ca="1">-Scorecards!$AR67</f>
        <v>-650</v>
      </c>
      <c r="Z94" s="167" t="e">
        <f ca="1">IF(Y94-X$84&gt;=0,VLOOKUP(Y94-X$84,Imptable!$A$4:$B$28,2),-VLOOKUP(X$84-Y94,Imptable!$A$4:$B$28,2))</f>
        <v>#NAME?</v>
      </c>
      <c r="AA94" s="167" t="e">
        <f t="shared" ca="1" si="20"/>
        <v>#NAME?</v>
      </c>
      <c r="AB94" s="268"/>
      <c r="AC94" s="278">
        <v>18</v>
      </c>
      <c r="AD94" s="275">
        <v>8</v>
      </c>
      <c r="AE94" s="163" t="str">
        <f ca="1">Scorecards!$AN68</f>
        <v>1NT</v>
      </c>
      <c r="AF94" s="82" t="str">
        <f ca="1">Scorecards!$AO68</f>
        <v>E</v>
      </c>
      <c r="AG94" s="108">
        <f ca="1">Scorecards!$AQ68</f>
        <v>10</v>
      </c>
      <c r="AH94" s="108">
        <f ca="1">-Scorecards!$AR68</f>
        <v>-180</v>
      </c>
      <c r="AI94" s="167" t="e">
        <f ca="1">IF(AH94-AG$84&gt;=0,VLOOKUP(AH94-AG$84,Imptable!$A$4:$B$28,2),-VLOOKUP(AG$84-AH94,Imptable!$A$4:$B$28,2))</f>
        <v>#NAME?</v>
      </c>
      <c r="AJ94" s="167" t="e">
        <f t="shared" ca="1" si="21"/>
        <v>#NAME?</v>
      </c>
    </row>
    <row r="95" spans="1:36">
      <c r="A95" s="165"/>
      <c r="B95" s="21">
        <v>24</v>
      </c>
      <c r="C95" s="153">
        <v>10</v>
      </c>
      <c r="D95" s="163" t="str">
        <f ca="1">Scorecards!$P104</f>
        <v>3H</v>
      </c>
      <c r="E95" s="82" t="str">
        <f ca="1">Scorecards!$Q104</f>
        <v>E</v>
      </c>
      <c r="F95" s="108">
        <f ca="1">Scorecards!$S104</f>
        <v>10</v>
      </c>
      <c r="G95" s="108">
        <f ca="1">-Scorecards!$T104</f>
        <v>-170</v>
      </c>
      <c r="H95" s="167" t="e">
        <f ca="1">IF(G95-F$84&gt;=0,VLOOKUP(G95-F$84,Imptable!$A$4:$B$28,2),-VLOOKUP(F$84-G95,Imptable!$A$4:$B$28,2))</f>
        <v>#NAME?</v>
      </c>
      <c r="I95" s="167" t="e">
        <f t="shared" ca="1" si="22"/>
        <v>#NAME?</v>
      </c>
      <c r="J95" s="268"/>
      <c r="K95" s="278">
        <v>24</v>
      </c>
      <c r="L95" s="63">
        <v>10</v>
      </c>
      <c r="M95" s="163" t="str">
        <f ca="1">Scorecards!$P105</f>
        <v>4D</v>
      </c>
      <c r="N95" s="82">
        <f ca="1">Scorecards!$Q105</f>
        <v>4</v>
      </c>
      <c r="O95" s="108">
        <f ca="1">Scorecards!$S105</f>
        <v>11</v>
      </c>
      <c r="P95" s="108">
        <f ca="1">-Scorecards!$T105</f>
        <v>-150</v>
      </c>
      <c r="Q95" s="167" t="e">
        <f ca="1">IF(P95-O$84&gt;=0,VLOOKUP(P95-O$84,Imptable!$A$4:$B$28,2),-VLOOKUP(O$84-P95,Imptable!$A$4:$B$28,2))</f>
        <v>#NAME?</v>
      </c>
      <c r="R95" s="167" t="e">
        <f t="shared" ca="1" si="23"/>
        <v>#NAME?</v>
      </c>
      <c r="S95" s="268"/>
      <c r="T95" s="278">
        <v>24</v>
      </c>
      <c r="U95" s="63">
        <v>10</v>
      </c>
      <c r="V95" s="163" t="str">
        <f ca="1">Scorecards!$P106</f>
        <v>4S</v>
      </c>
      <c r="W95" s="82" t="str">
        <f ca="1">Scorecards!$Q106</f>
        <v>W</v>
      </c>
      <c r="X95" s="108">
        <f ca="1">Scorecards!$S106</f>
        <v>10</v>
      </c>
      <c r="Y95" s="108">
        <f ca="1">-Scorecards!$T106</f>
        <v>-620</v>
      </c>
      <c r="Z95" s="167" t="e">
        <f ca="1">IF(Y95-X$84&gt;=0,VLOOKUP(Y95-X$84,Imptable!$A$4:$B$28,2),-VLOOKUP(X$84-Y95,Imptable!$A$4:$B$28,2))</f>
        <v>#NAME?</v>
      </c>
      <c r="AA95" s="167" t="e">
        <f t="shared" ca="1" si="20"/>
        <v>#NAME?</v>
      </c>
      <c r="AB95" s="268"/>
      <c r="AC95" s="278">
        <v>24</v>
      </c>
      <c r="AD95" s="63">
        <v>10</v>
      </c>
      <c r="AE95" s="163" t="str">
        <f ca="1">Scorecards!$P107</f>
        <v>4H</v>
      </c>
      <c r="AF95" s="82" t="str">
        <f ca="1">Scorecards!$Q107</f>
        <v>W</v>
      </c>
      <c r="AG95" s="108">
        <f ca="1">Scorecards!$S107</f>
        <v>11</v>
      </c>
      <c r="AH95" s="108">
        <f ca="1">-Scorecards!$T107</f>
        <v>-450</v>
      </c>
      <c r="AI95" s="167" t="e">
        <f ca="1">IF(AH95-AG$84&gt;=0,VLOOKUP(AH95-AG$84,Imptable!$A$4:$B$28,2),-VLOOKUP(AG$84-AH95,Imptable!$A$4:$B$28,2))</f>
        <v>#NAME?</v>
      </c>
      <c r="AJ95" s="167" t="e">
        <f t="shared" ca="1" si="21"/>
        <v>#NAME?</v>
      </c>
    </row>
    <row r="96" spans="1:36">
      <c r="A96" s="165"/>
      <c r="B96" s="22">
        <v>22</v>
      </c>
      <c r="C96" s="154">
        <v>12</v>
      </c>
      <c r="D96" s="164" t="str">
        <f ca="1">Scorecards!$AN104</f>
        <v>5H</v>
      </c>
      <c r="E96" s="101" t="str">
        <f ca="1">Scorecards!$AO104</f>
        <v>E</v>
      </c>
      <c r="F96" s="109">
        <f ca="1">Scorecards!$AQ104</f>
        <v>11</v>
      </c>
      <c r="G96" s="109">
        <f ca="1">-Scorecards!$AR104</f>
        <v>-450</v>
      </c>
      <c r="H96" s="171" t="e">
        <f ca="1">IF(G96-F$84&gt;=0,VLOOKUP(G96-F$84,Imptable!$A$4:$B$28,2),-VLOOKUP(F$84-G96,Imptable!$A$4:$B$28,2))</f>
        <v>#NAME?</v>
      </c>
      <c r="I96" s="168" t="e">
        <f t="shared" ca="1" si="22"/>
        <v>#NAME?</v>
      </c>
      <c r="J96" s="268"/>
      <c r="K96" s="279">
        <v>22</v>
      </c>
      <c r="L96" s="106">
        <v>12</v>
      </c>
      <c r="M96" s="164" t="str">
        <f ca="1">Scorecards!$AN105</f>
        <v>5Dx</v>
      </c>
      <c r="N96" s="101" t="str">
        <f ca="1">Scorecards!$AO105</f>
        <v>E</v>
      </c>
      <c r="O96" s="109">
        <f ca="1">Scorecards!$AQ105</f>
        <v>11</v>
      </c>
      <c r="P96" s="109">
        <f ca="1">-Scorecards!$AR105</f>
        <v>-750</v>
      </c>
      <c r="Q96" s="171" t="e">
        <f ca="1">IF(P96-O$84&gt;=0,VLOOKUP(P96-O$84,Imptable!$A$4:$B$28,2),-VLOOKUP(O$84-P96,Imptable!$A$4:$B$28,2))</f>
        <v>#NAME?</v>
      </c>
      <c r="R96" s="168" t="e">
        <f t="shared" ca="1" si="23"/>
        <v>#NAME?</v>
      </c>
      <c r="S96" s="268"/>
      <c r="T96" s="279">
        <v>22</v>
      </c>
      <c r="U96" s="106">
        <v>12</v>
      </c>
      <c r="V96" s="164" t="str">
        <f ca="1">Scorecards!$AN106</f>
        <v>3S</v>
      </c>
      <c r="W96" s="101" t="str">
        <f ca="1">Scorecards!$AO106</f>
        <v>W</v>
      </c>
      <c r="X96" s="109">
        <f ca="1">Scorecards!$AQ106</f>
        <v>10</v>
      </c>
      <c r="Y96" s="109">
        <f ca="1">-Scorecards!$AR106</f>
        <v>-170</v>
      </c>
      <c r="Z96" s="171" t="e">
        <f ca="1">IF(Y96-X$84&gt;=0,VLOOKUP(Y96-X$84,Imptable!$A$4:$B$28,2),-VLOOKUP(X$84-Y96,Imptable!$A$4:$B$28,2))</f>
        <v>#NAME?</v>
      </c>
      <c r="AA96" s="168" t="e">
        <f t="shared" ca="1" si="20"/>
        <v>#NAME?</v>
      </c>
      <c r="AB96" s="268"/>
      <c r="AC96" s="279">
        <v>21</v>
      </c>
      <c r="AD96" s="106">
        <v>12</v>
      </c>
      <c r="AE96" s="164" t="str">
        <f ca="1">Scorecards!$AN107</f>
        <v>2H</v>
      </c>
      <c r="AF96" s="101" t="str">
        <f ca="1">Scorecards!$AO107</f>
        <v>E</v>
      </c>
      <c r="AG96" s="109">
        <f ca="1">Scorecards!$AQ107</f>
        <v>10</v>
      </c>
      <c r="AH96" s="109">
        <f ca="1">-Scorecards!$AR107</f>
        <v>-170</v>
      </c>
      <c r="AI96" s="171" t="e">
        <f ca="1">IF(AH96-AG$84&gt;=0,VLOOKUP(AH96-AG$84,Imptable!$A$4:$B$28,2),-VLOOKUP(AG$84-AH96,Imptable!$A$4:$B$28,2))</f>
        <v>#NAME?</v>
      </c>
      <c r="AJ96" s="168" t="e">
        <f t="shared" ca="1" si="21"/>
        <v>#NAME?</v>
      </c>
    </row>
    <row r="97" spans="1:36">
      <c r="A97" s="165"/>
      <c r="G97" s="173"/>
      <c r="H97" s="173"/>
      <c r="I97" s="268"/>
      <c r="J97" s="268"/>
      <c r="K97" s="268"/>
      <c r="L97" s="268"/>
      <c r="M97" s="268"/>
      <c r="N97" s="268"/>
      <c r="O97" s="268"/>
      <c r="P97" s="268"/>
      <c r="Q97" s="268"/>
      <c r="R97" s="268"/>
      <c r="S97" s="268"/>
      <c r="T97" s="268"/>
      <c r="U97" s="268"/>
      <c r="V97" s="268"/>
      <c r="W97" s="268"/>
      <c r="X97" s="268"/>
      <c r="Y97" s="268"/>
      <c r="Z97" s="268"/>
      <c r="AA97" s="268"/>
      <c r="AB97" s="268"/>
      <c r="AC97" s="268"/>
      <c r="AD97" s="268"/>
      <c r="AE97" s="268"/>
      <c r="AF97" s="268"/>
      <c r="AG97" s="268"/>
      <c r="AH97" s="268"/>
      <c r="AI97" s="268"/>
      <c r="AJ97" s="268"/>
    </row>
    <row r="98" spans="1:36">
      <c r="A98" s="165"/>
      <c r="G98" s="173"/>
      <c r="H98" s="173"/>
      <c r="I98" s="90"/>
      <c r="J98" s="268"/>
      <c r="K98" s="90"/>
      <c r="L98" s="90"/>
      <c r="M98" s="90"/>
      <c r="N98" s="90"/>
      <c r="O98" s="90"/>
      <c r="P98" s="90"/>
      <c r="Q98" s="90"/>
      <c r="R98" s="90"/>
      <c r="S98" s="268"/>
      <c r="T98" s="90"/>
      <c r="U98" s="90"/>
      <c r="V98" s="90"/>
      <c r="W98" s="90"/>
      <c r="X98" s="90"/>
      <c r="Y98" s="90"/>
      <c r="Z98" s="90"/>
      <c r="AA98" s="90"/>
      <c r="AB98" s="268"/>
      <c r="AC98" s="90"/>
      <c r="AD98" s="90"/>
      <c r="AE98" s="90"/>
      <c r="AF98" s="90"/>
      <c r="AG98" s="90"/>
      <c r="AH98" s="90"/>
      <c r="AI98" s="90"/>
      <c r="AJ98" s="90"/>
    </row>
    <row r="99" spans="1:36">
      <c r="A99" s="165"/>
      <c r="B99" s="6" t="s">
        <v>66</v>
      </c>
      <c r="C99" s="7"/>
      <c r="D99" s="7"/>
      <c r="E99" s="7"/>
      <c r="F99" s="7"/>
      <c r="G99" s="281" t="s">
        <v>3</v>
      </c>
      <c r="H99" s="346" t="s">
        <v>41</v>
      </c>
      <c r="I99" s="347"/>
      <c r="J99" s="268"/>
      <c r="K99" s="277" t="s">
        <v>67</v>
      </c>
      <c r="L99" s="267"/>
      <c r="M99" s="267"/>
      <c r="N99" s="267"/>
      <c r="O99" s="267"/>
      <c r="P99" s="281" t="s">
        <v>3</v>
      </c>
      <c r="Q99" s="346" t="s">
        <v>41</v>
      </c>
      <c r="R99" s="347"/>
      <c r="S99" s="268"/>
      <c r="T99" s="277" t="s">
        <v>68</v>
      </c>
      <c r="U99" s="267"/>
      <c r="V99" s="267"/>
      <c r="W99" s="267"/>
      <c r="X99" s="267"/>
      <c r="Y99" s="281" t="s">
        <v>3</v>
      </c>
      <c r="Z99" s="346" t="s">
        <v>41</v>
      </c>
      <c r="AA99" s="347"/>
      <c r="AB99" s="268"/>
      <c r="AC99" s="277" t="s">
        <v>69</v>
      </c>
      <c r="AD99" s="267"/>
      <c r="AE99" s="267"/>
      <c r="AF99" s="267"/>
      <c r="AG99" s="267"/>
      <c r="AH99" s="281" t="s">
        <v>3</v>
      </c>
      <c r="AI99" s="346" t="s">
        <v>41</v>
      </c>
      <c r="AJ99" s="347"/>
    </row>
    <row r="100" spans="1:36">
      <c r="A100" s="165"/>
      <c r="B100" s="18"/>
      <c r="C100" s="19"/>
      <c r="D100" s="20" t="s">
        <v>45</v>
      </c>
      <c r="E100" s="7"/>
      <c r="F100" s="247" t="e">
        <f ca="1">Results!AN116</f>
        <v>#NAME?</v>
      </c>
      <c r="G100" s="280" t="s">
        <v>82</v>
      </c>
      <c r="H100" s="169" t="s">
        <v>3</v>
      </c>
      <c r="I100" s="170" t="s">
        <v>4</v>
      </c>
      <c r="J100" s="268"/>
      <c r="K100" s="264"/>
      <c r="L100" s="265"/>
      <c r="M100" s="266" t="s">
        <v>45</v>
      </c>
      <c r="N100" s="267"/>
      <c r="O100" s="247" t="e">
        <f ca="1">Results!AN120</f>
        <v>#NAME?</v>
      </c>
      <c r="P100" s="280" t="s">
        <v>82</v>
      </c>
      <c r="Q100" s="169" t="s">
        <v>3</v>
      </c>
      <c r="R100" s="170" t="s">
        <v>4</v>
      </c>
      <c r="S100" s="268"/>
      <c r="T100" s="264"/>
      <c r="U100" s="265"/>
      <c r="V100" s="266" t="s">
        <v>45</v>
      </c>
      <c r="W100" s="267"/>
      <c r="X100" s="247" t="e">
        <f ca="1">Results!AN124</f>
        <v>#NAME?</v>
      </c>
      <c r="Y100" s="280" t="s">
        <v>82</v>
      </c>
      <c r="Z100" s="169" t="s">
        <v>3</v>
      </c>
      <c r="AA100" s="170" t="s">
        <v>4</v>
      </c>
      <c r="AB100" s="268"/>
      <c r="AC100" s="264"/>
      <c r="AD100" s="265"/>
      <c r="AE100" s="266" t="s">
        <v>45</v>
      </c>
      <c r="AF100" s="267"/>
      <c r="AG100" s="247" t="e">
        <f ca="1">Results!AN128</f>
        <v>#NAME?</v>
      </c>
      <c r="AH100" s="280" t="s">
        <v>82</v>
      </c>
      <c r="AI100" s="169" t="s">
        <v>3</v>
      </c>
      <c r="AJ100" s="170" t="s">
        <v>4</v>
      </c>
    </row>
    <row r="101" spans="1:36">
      <c r="A101" s="299"/>
      <c r="B101" s="328">
        <v>1</v>
      </c>
      <c r="C101" s="147">
        <v>14</v>
      </c>
      <c r="D101" s="162" t="str">
        <f ca="1">Scorecards!$D30</f>
        <v>3NT</v>
      </c>
      <c r="E101" s="155" t="str">
        <f ca="1">Scorecards!$E30</f>
        <v>S</v>
      </c>
      <c r="F101" s="133">
        <f ca="1">Scorecards!$G30</f>
        <v>9</v>
      </c>
      <c r="G101" s="133">
        <f ca="1">Scorecards!$H30</f>
        <v>400</v>
      </c>
      <c r="H101" s="167" t="e">
        <f ca="1">IF(G101-F$100&gt;=0,VLOOKUP(G101-F$100,Imptable!$A$4:$B$28,2),-VLOOKUP(F$100-G101,Imptable!$A$4:$B$28,2))</f>
        <v>#NAME?</v>
      </c>
      <c r="I101" s="167" t="e">
        <f ca="1">-H101</f>
        <v>#NAME?</v>
      </c>
      <c r="J101" s="268"/>
      <c r="K101" s="328">
        <v>1</v>
      </c>
      <c r="L101" s="147">
        <v>14</v>
      </c>
      <c r="M101" s="162" t="str">
        <f ca="1">Scorecards!$D31</f>
        <v>3C</v>
      </c>
      <c r="N101" s="155" t="str">
        <f ca="1">Scorecards!$E31</f>
        <v>N</v>
      </c>
      <c r="O101" s="133">
        <f ca="1">Scorecards!$G31</f>
        <v>10</v>
      </c>
      <c r="P101" s="133">
        <f ca="1">Scorecards!$H31</f>
        <v>130</v>
      </c>
      <c r="Q101" s="167" t="e">
        <f ca="1">IF(P101-O$100&gt;=0,VLOOKUP(P101-O$100,Imptable!$A$4:$B$28,2),-VLOOKUP(O$100-P101,Imptable!$A$4:$B$28,2))</f>
        <v>#NAME?</v>
      </c>
      <c r="R101" s="167" t="e">
        <f ca="1">-Q101</f>
        <v>#NAME?</v>
      </c>
      <c r="S101" s="268"/>
      <c r="T101" s="328">
        <v>1</v>
      </c>
      <c r="U101" s="147">
        <v>14</v>
      </c>
      <c r="V101" s="162" t="str">
        <f ca="1">Scorecards!$D32</f>
        <v>1NT</v>
      </c>
      <c r="W101" s="155" t="str">
        <f ca="1">Scorecards!$E32</f>
        <v>W</v>
      </c>
      <c r="X101" s="133">
        <f ca="1">Scorecards!$G32</f>
        <v>8</v>
      </c>
      <c r="Y101" s="133">
        <f ca="1">Scorecards!$H32</f>
        <v>-120</v>
      </c>
      <c r="Z101" s="167" t="e">
        <f ca="1">IF(Y101-X$100&gt;=0,VLOOKUP(Y101-X$100,Imptable!$A$4:$B$28,2),-VLOOKUP(X$100-Y101,Imptable!$A$4:$B$28,2))</f>
        <v>#NAME?</v>
      </c>
      <c r="AA101" s="167" t="e">
        <f t="shared" ref="AA101:AA112" ca="1" si="24">-Z101</f>
        <v>#NAME?</v>
      </c>
      <c r="AB101" s="268"/>
      <c r="AC101" s="328">
        <v>1</v>
      </c>
      <c r="AD101" s="147">
        <v>14</v>
      </c>
      <c r="AE101" s="162" t="str">
        <f ca="1">Scorecards!$D33</f>
        <v>4S</v>
      </c>
      <c r="AF101" s="155" t="str">
        <f ca="1">Scorecards!$E33</f>
        <v>W</v>
      </c>
      <c r="AG101" s="133">
        <f ca="1">Scorecards!$G33</f>
        <v>10</v>
      </c>
      <c r="AH101" s="133">
        <f ca="1">Scorecards!$H33</f>
        <v>-420</v>
      </c>
      <c r="AI101" s="167" t="e">
        <f ca="1">IF(AH101-AG$100&gt;=0,VLOOKUP(AH101-AG$100,Imptable!$A$4:$B$28,2),-VLOOKUP(AG$100-AH101,Imptable!$A$4:$B$28,2))</f>
        <v>#NAME?</v>
      </c>
      <c r="AJ101" s="167" t="e">
        <f t="shared" ref="AJ101:AJ112" ca="1" si="25">-AI101</f>
        <v>#NAME?</v>
      </c>
    </row>
    <row r="102" spans="1:36">
      <c r="A102" s="299"/>
      <c r="B102" s="329">
        <v>3</v>
      </c>
      <c r="C102" s="21">
        <v>16</v>
      </c>
      <c r="D102" s="163" t="str">
        <f ca="1">Scorecards!$AB30</f>
        <v>3NT</v>
      </c>
      <c r="E102" s="82" t="str">
        <f ca="1">Scorecards!$AC30</f>
        <v>S</v>
      </c>
      <c r="F102" s="108">
        <f ca="1">Scorecards!$AE30</f>
        <v>10</v>
      </c>
      <c r="G102" s="108">
        <f ca="1">Scorecards!$AF30</f>
        <v>430</v>
      </c>
      <c r="H102" s="167" t="e">
        <f ca="1">IF(G102-F$100&gt;=0,VLOOKUP(G102-F$100,Imptable!$A$4:$B$28,2),-VLOOKUP(F$100-G102,Imptable!$A$4:$B$28,2))</f>
        <v>#NAME?</v>
      </c>
      <c r="I102" s="167" t="e">
        <f t="shared" ref="I102:I112" ca="1" si="26">-H102</f>
        <v>#NAME?</v>
      </c>
      <c r="J102" s="268"/>
      <c r="K102" s="329">
        <v>3</v>
      </c>
      <c r="L102" s="21">
        <v>16</v>
      </c>
      <c r="M102" s="163" t="str">
        <f ca="1">Scorecards!$AB31</f>
        <v>2C</v>
      </c>
      <c r="N102" s="82" t="str">
        <f ca="1">Scorecards!$AC31</f>
        <v>E</v>
      </c>
      <c r="O102" s="108">
        <f ca="1">Scorecards!$AE31</f>
        <v>9</v>
      </c>
      <c r="P102" s="108">
        <f ca="1">Scorecards!$AF31</f>
        <v>-110</v>
      </c>
      <c r="Q102" s="167" t="e">
        <f ca="1">IF(P102-O$100&gt;=0,VLOOKUP(P102-O$100,Imptable!$A$4:$B$28,2),-VLOOKUP(O$100-P102,Imptable!$A$4:$B$28,2))</f>
        <v>#NAME?</v>
      </c>
      <c r="R102" s="167" t="e">
        <f t="shared" ref="R102:R112" ca="1" si="27">-Q102</f>
        <v>#NAME?</v>
      </c>
      <c r="S102" s="268"/>
      <c r="T102" s="329">
        <v>3</v>
      </c>
      <c r="U102" s="21">
        <v>16</v>
      </c>
      <c r="V102" s="163" t="str">
        <f ca="1">Scorecards!$AB32</f>
        <v>1NT</v>
      </c>
      <c r="W102" s="82" t="str">
        <f ca="1">Scorecards!$AC32</f>
        <v>N</v>
      </c>
      <c r="X102" s="108">
        <f ca="1">Scorecards!$AE32</f>
        <v>5</v>
      </c>
      <c r="Y102" s="108">
        <f ca="1">Scorecards!$AF32</f>
        <v>-100</v>
      </c>
      <c r="Z102" s="167" t="e">
        <f ca="1">IF(Y102-X$100&gt;=0,VLOOKUP(Y102-X$100,Imptable!$A$4:$B$28,2),-VLOOKUP(X$100-Y102,Imptable!$A$4:$B$28,2))</f>
        <v>#NAME?</v>
      </c>
      <c r="AA102" s="167" t="e">
        <f t="shared" ca="1" si="24"/>
        <v>#NAME?</v>
      </c>
      <c r="AB102" s="268"/>
      <c r="AC102" s="329">
        <v>3</v>
      </c>
      <c r="AD102" s="21">
        <v>16</v>
      </c>
      <c r="AE102" s="163" t="str">
        <f ca="1">Scorecards!$AB33</f>
        <v>4S</v>
      </c>
      <c r="AF102" s="82" t="str">
        <f ca="1">Scorecards!$AC33</f>
        <v>W</v>
      </c>
      <c r="AG102" s="108">
        <f ca="1">Scorecards!$AE33</f>
        <v>10</v>
      </c>
      <c r="AH102" s="108">
        <f ca="1">Scorecards!$AF33</f>
        <v>-420</v>
      </c>
      <c r="AI102" s="167" t="e">
        <f ca="1">IF(AH102-AG$100&gt;=0,VLOOKUP(AH102-AG$100,Imptable!$A$4:$B$28,2),-VLOOKUP(AG$100-AH102,Imptable!$A$4:$B$28,2))</f>
        <v>#NAME?</v>
      </c>
      <c r="AJ102" s="167" t="e">
        <f t="shared" ca="1" si="25"/>
        <v>#NAME?</v>
      </c>
    </row>
    <row r="103" spans="1:36">
      <c r="A103" s="299"/>
      <c r="B103" s="330">
        <v>5</v>
      </c>
      <c r="C103" s="21">
        <v>18</v>
      </c>
      <c r="D103" s="163" t="str">
        <f ca="1">Scorecards!$D69</f>
        <v>3NT</v>
      </c>
      <c r="E103" s="82" t="str">
        <f ca="1">Scorecards!$E69</f>
        <v>S</v>
      </c>
      <c r="F103" s="108">
        <f ca="1">Scorecards!$G69</f>
        <v>10</v>
      </c>
      <c r="G103" s="108">
        <f ca="1">Scorecards!$H69</f>
        <v>430</v>
      </c>
      <c r="H103" s="167" t="e">
        <f ca="1">IF(G103-F$100&gt;=0,VLOOKUP(G103-F$100,Imptable!$A$4:$B$28,2),-VLOOKUP(F$100-G103,Imptable!$A$4:$B$28,2))</f>
        <v>#NAME?</v>
      </c>
      <c r="I103" s="167" t="e">
        <f t="shared" ca="1" si="26"/>
        <v>#NAME?</v>
      </c>
      <c r="J103" s="268"/>
      <c r="K103" s="330">
        <v>5</v>
      </c>
      <c r="L103" s="21">
        <v>18</v>
      </c>
      <c r="M103" s="163" t="str">
        <f ca="1">Scorecards!$D70</f>
        <v>4S</v>
      </c>
      <c r="N103" s="82" t="str">
        <f ca="1">Scorecards!$E70</f>
        <v>E</v>
      </c>
      <c r="O103" s="108">
        <f ca="1">Scorecards!$G70</f>
        <v>9</v>
      </c>
      <c r="P103" s="108">
        <f ca="1">Scorecards!$H70</f>
        <v>100</v>
      </c>
      <c r="Q103" s="167" t="e">
        <f ca="1">IF(P103-O$100&gt;=0,VLOOKUP(P103-O$100,Imptable!$A$4:$B$28,2),-VLOOKUP(O$100-P103,Imptable!$A$4:$B$28,2))</f>
        <v>#NAME?</v>
      </c>
      <c r="R103" s="167" t="e">
        <f t="shared" ca="1" si="27"/>
        <v>#NAME?</v>
      </c>
      <c r="S103" s="268"/>
      <c r="T103" s="330">
        <v>5</v>
      </c>
      <c r="U103" s="21">
        <v>18</v>
      </c>
      <c r="V103" s="163" t="str">
        <f ca="1">Scorecards!$D71</f>
        <v>2NT</v>
      </c>
      <c r="W103" s="82" t="str">
        <f ca="1">Scorecards!$E71</f>
        <v>N</v>
      </c>
      <c r="X103" s="108">
        <f ca="1">Scorecards!$G71</f>
        <v>7</v>
      </c>
      <c r="Y103" s="108">
        <f ca="1">Scorecards!$H71</f>
        <v>-50</v>
      </c>
      <c r="Z103" s="167" t="e">
        <f ca="1">IF(Y103-X$100&gt;=0,VLOOKUP(Y103-X$100,Imptable!$A$4:$B$28,2),-VLOOKUP(X$100-Y103,Imptable!$A$4:$B$28,2))</f>
        <v>#NAME?</v>
      </c>
      <c r="AA103" s="167" t="e">
        <f t="shared" ca="1" si="24"/>
        <v>#NAME?</v>
      </c>
      <c r="AB103" s="268"/>
      <c r="AC103" s="330">
        <v>5</v>
      </c>
      <c r="AD103" s="21">
        <v>18</v>
      </c>
      <c r="AE103" s="163" t="str">
        <f ca="1">Scorecards!$D72</f>
        <v>5D</v>
      </c>
      <c r="AF103" s="82" t="str">
        <f ca="1">Scorecards!$E72</f>
        <v>E</v>
      </c>
      <c r="AG103" s="108">
        <f ca="1">Scorecards!$G72</f>
        <v>11</v>
      </c>
      <c r="AH103" s="108">
        <f ca="1">Scorecards!$H72</f>
        <v>-400</v>
      </c>
      <c r="AI103" s="167" t="e">
        <f ca="1">IF(AH103-AG$100&gt;=0,VLOOKUP(AH103-AG$100,Imptable!$A$4:$B$28,2),-VLOOKUP(AG$100-AH103,Imptable!$A$4:$B$28,2))</f>
        <v>#NAME?</v>
      </c>
      <c r="AJ103" s="167" t="e">
        <f t="shared" ca="1" si="25"/>
        <v>#NAME?</v>
      </c>
    </row>
    <row r="104" spans="1:36">
      <c r="A104" s="299"/>
      <c r="B104" s="331">
        <v>7</v>
      </c>
      <c r="C104" s="21">
        <v>20</v>
      </c>
      <c r="D104" s="163" t="str">
        <f ca="1">Scorecards!$AB69</f>
        <v>3NT</v>
      </c>
      <c r="E104" s="82" t="str">
        <f ca="1">Scorecards!$AC69</f>
        <v>S</v>
      </c>
      <c r="F104" s="108">
        <f ca="1">Scorecards!$AE69</f>
        <v>8</v>
      </c>
      <c r="G104" s="108">
        <f ca="1">Scorecards!$AF69</f>
        <v>-50</v>
      </c>
      <c r="H104" s="167" t="e">
        <f ca="1">IF(G104-F$100&gt;=0,VLOOKUP(G104-F$100,Imptable!$A$4:$B$28,2),-VLOOKUP(F$100-G104,Imptable!$A$4:$B$28,2))</f>
        <v>#NAME?</v>
      </c>
      <c r="I104" s="167" t="e">
        <f t="shared" ca="1" si="26"/>
        <v>#NAME?</v>
      </c>
      <c r="J104" s="268"/>
      <c r="K104" s="331">
        <v>7</v>
      </c>
      <c r="L104" s="21">
        <v>20</v>
      </c>
      <c r="M104" s="163" t="str">
        <f ca="1">Scorecards!$AB70</f>
        <v>3C</v>
      </c>
      <c r="N104" s="82" t="str">
        <f ca="1">Scorecards!$AC70</f>
        <v>N</v>
      </c>
      <c r="O104" s="108">
        <f ca="1">Scorecards!$AE70</f>
        <v>10</v>
      </c>
      <c r="P104" s="108">
        <f ca="1">Scorecards!$AF70</f>
        <v>130</v>
      </c>
      <c r="Q104" s="167" t="e">
        <f ca="1">IF(P104-O$100&gt;=0,VLOOKUP(P104-O$100,Imptable!$A$4:$B$28,2),-VLOOKUP(O$100-P104,Imptable!$A$4:$B$28,2))</f>
        <v>#NAME?</v>
      </c>
      <c r="R104" s="167" t="e">
        <f t="shared" ca="1" si="27"/>
        <v>#NAME?</v>
      </c>
      <c r="S104" s="268"/>
      <c r="T104" s="331">
        <v>7</v>
      </c>
      <c r="U104" s="21">
        <v>20</v>
      </c>
      <c r="V104" s="163" t="str">
        <f ca="1">Scorecards!$AB71</f>
        <v>1NTx</v>
      </c>
      <c r="W104" s="82" t="str">
        <f ca="1">Scorecards!$AC71</f>
        <v>W</v>
      </c>
      <c r="X104" s="108">
        <f ca="1">Scorecards!$AE71</f>
        <v>8</v>
      </c>
      <c r="Y104" s="108">
        <f ca="1">Scorecards!$AF71</f>
        <v>-280</v>
      </c>
      <c r="Z104" s="167" t="e">
        <f ca="1">IF(Y104-X$100&gt;=0,VLOOKUP(Y104-X$100,Imptable!$A$4:$B$28,2),-VLOOKUP(X$100-Y104,Imptable!$A$4:$B$28,2))</f>
        <v>#NAME?</v>
      </c>
      <c r="AA104" s="167" t="e">
        <f t="shared" ca="1" si="24"/>
        <v>#NAME?</v>
      </c>
      <c r="AB104" s="268"/>
      <c r="AC104" s="331">
        <v>7</v>
      </c>
      <c r="AD104" s="21">
        <v>20</v>
      </c>
      <c r="AE104" s="163" t="str">
        <f ca="1">Scorecards!$AB72</f>
        <v>5D</v>
      </c>
      <c r="AF104" s="82" t="str">
        <f ca="1">Scorecards!$AC72</f>
        <v>E</v>
      </c>
      <c r="AG104" s="108">
        <f ca="1">Scorecards!$AE72</f>
        <v>100</v>
      </c>
      <c r="AH104" s="108">
        <f ca="1">Scorecards!$AF72</f>
        <v>50</v>
      </c>
      <c r="AI104" s="167" t="e">
        <f ca="1">IF(AH104-AG$100&gt;=0,VLOOKUP(AH104-AG$100,Imptable!$A$4:$B$28,2),-VLOOKUP(AG$100-AH104,Imptable!$A$4:$B$28,2))</f>
        <v>#NAME?</v>
      </c>
      <c r="AJ104" s="167" t="e">
        <f t="shared" ca="1" si="25"/>
        <v>#NAME?</v>
      </c>
    </row>
    <row r="105" spans="1:36">
      <c r="A105" s="299"/>
      <c r="B105" s="332">
        <v>9</v>
      </c>
      <c r="C105" s="21">
        <v>22</v>
      </c>
      <c r="D105" s="163" t="str">
        <f ca="1">Scorecards!$D108</f>
        <v>3NT</v>
      </c>
      <c r="E105" s="82" t="str">
        <f ca="1">Scorecards!$E108</f>
        <v>S</v>
      </c>
      <c r="F105" s="108">
        <f ca="1">Scorecards!$G108</f>
        <v>8</v>
      </c>
      <c r="G105" s="108">
        <f ca="1">Scorecards!$H108</f>
        <v>-50</v>
      </c>
      <c r="H105" s="167" t="e">
        <f ca="1">IF(G105-F$100&gt;=0,VLOOKUP(G105-F$100,Imptable!$A$4:$B$28,2),-VLOOKUP(F$100-G105,Imptable!$A$4:$B$28,2))</f>
        <v>#NAME?</v>
      </c>
      <c r="I105" s="167" t="e">
        <f t="shared" ca="1" si="26"/>
        <v>#NAME?</v>
      </c>
      <c r="J105" s="268"/>
      <c r="K105" s="332">
        <v>9</v>
      </c>
      <c r="L105" s="21">
        <v>22</v>
      </c>
      <c r="M105" s="163" t="str">
        <f ca="1">Scorecards!$D109</f>
        <v>3S</v>
      </c>
      <c r="N105" s="82" t="str">
        <f ca="1">Scorecards!$E109</f>
        <v>E</v>
      </c>
      <c r="O105" s="108">
        <f ca="1">Scorecards!$G109</f>
        <v>9</v>
      </c>
      <c r="P105" s="108">
        <f ca="1">Scorecards!$H109</f>
        <v>-140</v>
      </c>
      <c r="Q105" s="167" t="e">
        <f ca="1">IF(P105-O$100&gt;=0,VLOOKUP(P105-O$100,Imptable!$A$4:$B$28,2),-VLOOKUP(O$100-P105,Imptable!$A$4:$B$28,2))</f>
        <v>#NAME?</v>
      </c>
      <c r="R105" s="167" t="e">
        <f t="shared" ca="1" si="27"/>
        <v>#NAME?</v>
      </c>
      <c r="S105" s="268"/>
      <c r="T105" s="332">
        <v>9</v>
      </c>
      <c r="U105" s="21">
        <v>22</v>
      </c>
      <c r="V105" s="163" t="str">
        <f ca="1">Scorecards!$D110</f>
        <v>1NTx</v>
      </c>
      <c r="W105" s="82" t="str">
        <f ca="1">Scorecards!$E110</f>
        <v>W</v>
      </c>
      <c r="X105" s="108">
        <f ca="1">Scorecards!$G110</f>
        <v>8</v>
      </c>
      <c r="Y105" s="108">
        <f ca="1">Scorecards!$H110</f>
        <v>-280</v>
      </c>
      <c r="Z105" s="167" t="e">
        <f ca="1">IF(Y105-X$100&gt;=0,VLOOKUP(Y105-X$100,Imptable!$A$4:$B$28,2),-VLOOKUP(X$100-Y105,Imptable!$A$4:$B$28,2))</f>
        <v>#NAME?</v>
      </c>
      <c r="AA105" s="167" t="e">
        <f t="shared" ca="1" si="24"/>
        <v>#NAME?</v>
      </c>
      <c r="AB105" s="268"/>
      <c r="AC105" s="332">
        <v>9</v>
      </c>
      <c r="AD105" s="21">
        <v>22</v>
      </c>
      <c r="AE105" s="163" t="str">
        <f ca="1">Scorecards!$D111</f>
        <v>4S</v>
      </c>
      <c r="AF105" s="82" t="str">
        <f ca="1">Scorecards!$E111</f>
        <v>W</v>
      </c>
      <c r="AG105" s="108">
        <f ca="1">Scorecards!$G111</f>
        <v>10</v>
      </c>
      <c r="AH105" s="108">
        <f ca="1">Scorecards!$H111</f>
        <v>-420</v>
      </c>
      <c r="AI105" s="167" t="e">
        <f ca="1">IF(AH105-AG$100&gt;=0,VLOOKUP(AH105-AG$100,Imptable!$A$4:$B$28,2),-VLOOKUP(AG$100-AH105,Imptable!$A$4:$B$28,2))</f>
        <v>#NAME?</v>
      </c>
      <c r="AJ105" s="167" t="e">
        <f t="shared" ca="1" si="25"/>
        <v>#NAME?</v>
      </c>
    </row>
    <row r="106" spans="1:36">
      <c r="A106" s="299"/>
      <c r="B106" s="324">
        <v>11</v>
      </c>
      <c r="C106" s="21">
        <v>24</v>
      </c>
      <c r="D106" s="163" t="str">
        <f ca="1">Scorecards!$AB108</f>
        <v>3NT</v>
      </c>
      <c r="E106" s="82" t="str">
        <f ca="1">Scorecards!$AC108</f>
        <v>S</v>
      </c>
      <c r="F106" s="108">
        <f ca="1">Scorecards!$AE108</f>
        <v>7</v>
      </c>
      <c r="G106" s="108">
        <f ca="1">Scorecards!$AF108</f>
        <v>-100</v>
      </c>
      <c r="H106" s="167" t="e">
        <f ca="1">IF(G106-F$100&gt;=0,VLOOKUP(G106-F$100,Imptable!$A$4:$B$28,2),-VLOOKUP(F$100-G106,Imptable!$A$4:$B$28,2))</f>
        <v>#NAME?</v>
      </c>
      <c r="I106" s="167" t="e">
        <f t="shared" ca="1" si="26"/>
        <v>#NAME?</v>
      </c>
      <c r="J106" s="268"/>
      <c r="K106" s="324">
        <v>11</v>
      </c>
      <c r="L106" s="21">
        <v>24</v>
      </c>
      <c r="M106" s="163" t="str">
        <f ca="1">Scorecards!$AB109</f>
        <v>3S</v>
      </c>
      <c r="N106" s="82" t="str">
        <f ca="1">Scorecards!$AC109</f>
        <v>E</v>
      </c>
      <c r="O106" s="108">
        <f ca="1">Scorecards!$AE109</f>
        <v>8</v>
      </c>
      <c r="P106" s="108">
        <f ca="1">Scorecards!$AF109</f>
        <v>100</v>
      </c>
      <c r="Q106" s="167" t="e">
        <f ca="1">IF(P106-O$100&gt;=0,VLOOKUP(P106-O$100,Imptable!$A$4:$B$28,2),-VLOOKUP(O$100-P106,Imptable!$A$4:$B$28,2))</f>
        <v>#NAME?</v>
      </c>
      <c r="R106" s="167" t="e">
        <f t="shared" ca="1" si="27"/>
        <v>#NAME?</v>
      </c>
      <c r="S106" s="268"/>
      <c r="T106" s="324">
        <v>11</v>
      </c>
      <c r="U106" s="21">
        <v>24</v>
      </c>
      <c r="V106" s="163" t="str">
        <f ca="1">Scorecards!$AB110</f>
        <v>2D</v>
      </c>
      <c r="W106" s="82" t="str">
        <f ca="1">Scorecards!$AC110</f>
        <v>S</v>
      </c>
      <c r="X106" s="108">
        <f ca="1">Scorecards!$AE110</f>
        <v>8</v>
      </c>
      <c r="Y106" s="108">
        <f ca="1">Scorecards!$AF110</f>
        <v>90</v>
      </c>
      <c r="Z106" s="167" t="e">
        <f ca="1">IF(Y106-X$100&gt;=0,VLOOKUP(Y106-X$100,Imptable!$A$4:$B$28,2),-VLOOKUP(X$100-Y106,Imptable!$A$4:$B$28,2))</f>
        <v>#NAME?</v>
      </c>
      <c r="AA106" s="167" t="e">
        <f t="shared" ca="1" si="24"/>
        <v>#NAME?</v>
      </c>
      <c r="AB106" s="268"/>
      <c r="AC106" s="324">
        <v>11</v>
      </c>
      <c r="AD106" s="21">
        <v>24</v>
      </c>
      <c r="AE106" s="163" t="str">
        <f ca="1">Scorecards!$AB111</f>
        <v>5Dx</v>
      </c>
      <c r="AF106" s="82" t="str">
        <f ca="1">Scorecards!$AC111</f>
        <v>E</v>
      </c>
      <c r="AG106" s="108">
        <f ca="1">Scorecards!$AE111</f>
        <v>11</v>
      </c>
      <c r="AH106" s="108">
        <f ca="1">Scorecards!$AF111</f>
        <v>-400</v>
      </c>
      <c r="AI106" s="167" t="e">
        <f ca="1">IF(AH106-AG$100&gt;=0,VLOOKUP(AH106-AG$100,Imptable!$A$4:$B$28,2),-VLOOKUP(AG$100-AH106,Imptable!$A$4:$B$28,2))</f>
        <v>#NAME?</v>
      </c>
      <c r="AJ106" s="167" t="e">
        <f t="shared" ca="1" si="25"/>
        <v>#NAME?</v>
      </c>
    </row>
    <row r="107" spans="1:36">
      <c r="A107" s="333"/>
      <c r="B107" s="321">
        <v>13</v>
      </c>
      <c r="C107" s="143">
        <v>2</v>
      </c>
      <c r="D107" s="163" t="str">
        <f ca="1">Scorecards!$P30</f>
        <v>3NT</v>
      </c>
      <c r="E107" s="82" t="str">
        <f ca="1">Scorecards!$Q30</f>
        <v>S</v>
      </c>
      <c r="F107" s="108">
        <f ca="1">Scorecards!$S30</f>
        <v>6</v>
      </c>
      <c r="G107" s="108">
        <f ca="1">-Scorecards!$T30</f>
        <v>-150</v>
      </c>
      <c r="H107" s="167" t="e">
        <f ca="1">IF(G107-F$100&gt;=0,VLOOKUP(G107-F$100,Imptable!$A$4:$B$28,2),-VLOOKUP(F$100-G107,Imptable!$A$4:$B$28,2))</f>
        <v>#NAME?</v>
      </c>
      <c r="I107" s="167" t="e">
        <f t="shared" ca="1" si="26"/>
        <v>#NAME?</v>
      </c>
      <c r="J107" s="268"/>
      <c r="K107" s="321">
        <v>13</v>
      </c>
      <c r="L107" s="143">
        <v>2</v>
      </c>
      <c r="M107" s="163" t="str">
        <f ca="1">Scorecards!$P31</f>
        <v>3C</v>
      </c>
      <c r="N107" s="82" t="str">
        <f ca="1">Scorecards!$Q31</f>
        <v>N</v>
      </c>
      <c r="O107" s="108">
        <f ca="1">Scorecards!$S31</f>
        <v>10</v>
      </c>
      <c r="P107" s="108">
        <f ca="1">-Scorecards!$T31</f>
        <v>130</v>
      </c>
      <c r="Q107" s="167" t="e">
        <f ca="1">IF(P107-O$100&gt;=0,VLOOKUP(P107-O$100,Imptable!$A$4:$B$28,2),-VLOOKUP(O$100-P107,Imptable!$A$4:$B$28,2))</f>
        <v>#NAME?</v>
      </c>
      <c r="R107" s="167" t="e">
        <f t="shared" ca="1" si="27"/>
        <v>#NAME?</v>
      </c>
      <c r="S107" s="268"/>
      <c r="T107" s="321">
        <v>13</v>
      </c>
      <c r="U107" s="143">
        <v>2</v>
      </c>
      <c r="V107" s="163" t="str">
        <f ca="1">Scorecards!$P32</f>
        <v>2D</v>
      </c>
      <c r="W107" s="82" t="str">
        <f ca="1">Scorecards!$Q32</f>
        <v>S</v>
      </c>
      <c r="X107" s="108">
        <f ca="1">Scorecards!$S32</f>
        <v>8</v>
      </c>
      <c r="Y107" s="108">
        <f ca="1">-Scorecards!$T32</f>
        <v>90</v>
      </c>
      <c r="Z107" s="167" t="e">
        <f ca="1">IF(Y107-X$100&gt;=0,VLOOKUP(Y107-X$100,Imptable!$A$4:$B$28,2),-VLOOKUP(X$100-Y107,Imptable!$A$4:$B$28,2))</f>
        <v>#NAME?</v>
      </c>
      <c r="AA107" s="167" t="e">
        <f t="shared" ca="1" si="24"/>
        <v>#NAME?</v>
      </c>
      <c r="AB107" s="268"/>
      <c r="AC107" s="321">
        <v>13</v>
      </c>
      <c r="AD107" s="143">
        <v>2</v>
      </c>
      <c r="AE107" s="163" t="str">
        <f ca="1">Scorecards!$P33</f>
        <v>4S</v>
      </c>
      <c r="AF107" s="82" t="str">
        <f ca="1">Scorecards!$Q33</f>
        <v>W</v>
      </c>
      <c r="AG107" s="108">
        <f ca="1">Scorecards!$S33</f>
        <v>10</v>
      </c>
      <c r="AH107" s="108">
        <f ca="1">-Scorecards!$T33</f>
        <v>-420</v>
      </c>
      <c r="AI107" s="167" t="e">
        <f ca="1">IF(AH107-AG$100&gt;=0,VLOOKUP(AH107-AG$100,Imptable!$A$4:$B$28,2),-VLOOKUP(AG$100-AH107,Imptable!$A$4:$B$28,2))</f>
        <v>#NAME?</v>
      </c>
      <c r="AJ107" s="167" t="e">
        <f t="shared" ca="1" si="25"/>
        <v>#NAME?</v>
      </c>
    </row>
    <row r="108" spans="1:36">
      <c r="A108" s="333"/>
      <c r="B108" s="321">
        <v>15</v>
      </c>
      <c r="C108" s="144">
        <v>4</v>
      </c>
      <c r="D108" s="163" t="str">
        <f ca="1">Scorecards!$AN30</f>
        <v>3NT</v>
      </c>
      <c r="E108" s="82" t="str">
        <f ca="1">Scorecards!$AO30</f>
        <v>S</v>
      </c>
      <c r="F108" s="108">
        <f ca="1">Scorecards!$AQ30</f>
        <v>9</v>
      </c>
      <c r="G108" s="108">
        <f ca="1">-Scorecards!$AR30</f>
        <v>400</v>
      </c>
      <c r="H108" s="167" t="e">
        <f ca="1">IF(G108-F$100&gt;=0,VLOOKUP(G108-F$100,Imptable!$A$4:$B$28,2),-VLOOKUP(F$100-G108,Imptable!$A$4:$B$28,2))</f>
        <v>#NAME?</v>
      </c>
      <c r="I108" s="167" t="e">
        <f t="shared" ca="1" si="26"/>
        <v>#NAME?</v>
      </c>
      <c r="J108" s="268"/>
      <c r="K108" s="321">
        <v>15</v>
      </c>
      <c r="L108" s="144">
        <v>4</v>
      </c>
      <c r="M108" s="163" t="str">
        <f ca="1">Scorecards!$AN31</f>
        <v>2S</v>
      </c>
      <c r="N108" s="82" t="str">
        <f ca="1">Scorecards!$AO31</f>
        <v>E</v>
      </c>
      <c r="O108" s="108">
        <f ca="1">Scorecards!$AQ31</f>
        <v>8</v>
      </c>
      <c r="P108" s="108">
        <f ca="1">-Scorecards!$AR31</f>
        <v>-110</v>
      </c>
      <c r="Q108" s="167" t="e">
        <f ca="1">IF(P108-O$100&gt;=0,VLOOKUP(P108-O$100,Imptable!$A$4:$B$28,2),-VLOOKUP(O$100-P108,Imptable!$A$4:$B$28,2))</f>
        <v>#NAME?</v>
      </c>
      <c r="R108" s="167" t="e">
        <f t="shared" ca="1" si="27"/>
        <v>#NAME?</v>
      </c>
      <c r="S108" s="268"/>
      <c r="T108" s="321">
        <v>15</v>
      </c>
      <c r="U108" s="144">
        <v>4</v>
      </c>
      <c r="V108" s="163" t="str">
        <f ca="1">Scorecards!$AN32</f>
        <v>2D</v>
      </c>
      <c r="W108" s="82" t="str">
        <f ca="1">Scorecards!$AO32</f>
        <v>S</v>
      </c>
      <c r="X108" s="108">
        <f ca="1">Scorecards!$AQ32</f>
        <v>8</v>
      </c>
      <c r="Y108" s="108">
        <f ca="1">-Scorecards!$AR32</f>
        <v>90</v>
      </c>
      <c r="Z108" s="167" t="e">
        <f ca="1">IF(Y108-X$100&gt;=0,VLOOKUP(Y108-X$100,Imptable!$A$4:$B$28,2),-VLOOKUP(X$100-Y108,Imptable!$A$4:$B$28,2))</f>
        <v>#NAME?</v>
      </c>
      <c r="AA108" s="167" t="e">
        <f t="shared" ca="1" si="24"/>
        <v>#NAME?</v>
      </c>
      <c r="AB108" s="268"/>
      <c r="AC108" s="321">
        <v>15</v>
      </c>
      <c r="AD108" s="144">
        <v>4</v>
      </c>
      <c r="AE108" s="163" t="str">
        <f ca="1">Scorecards!$AN33</f>
        <v>4S</v>
      </c>
      <c r="AF108" s="82" t="str">
        <f ca="1">Scorecards!$AO33</f>
        <v>W</v>
      </c>
      <c r="AG108" s="108">
        <f ca="1">Scorecards!$AQ33</f>
        <v>10</v>
      </c>
      <c r="AH108" s="108">
        <f ca="1">-Scorecards!$AR33</f>
        <v>-420</v>
      </c>
      <c r="AI108" s="167" t="e">
        <f ca="1">IF(AH108-AG$100&gt;=0,VLOOKUP(AH108-AG$100,Imptable!$A$4:$B$28,2),-VLOOKUP(AG$100-AH108,Imptable!$A$4:$B$28,2))</f>
        <v>#NAME?</v>
      </c>
      <c r="AJ108" s="167" t="e">
        <f t="shared" ca="1" si="25"/>
        <v>#NAME?</v>
      </c>
    </row>
    <row r="109" spans="1:36">
      <c r="A109" s="299"/>
      <c r="B109" s="321">
        <v>17</v>
      </c>
      <c r="C109" s="15">
        <v>6</v>
      </c>
      <c r="D109" s="163" t="str">
        <f ca="1">Scorecards!$P69</f>
        <v>3NT</v>
      </c>
      <c r="E109" s="82" t="str">
        <f ca="1">Scorecards!$Q69</f>
        <v>S</v>
      </c>
      <c r="F109" s="108">
        <f ca="1">Scorecards!$S69</f>
        <v>8</v>
      </c>
      <c r="G109" s="108">
        <f ca="1">-Scorecards!$T69</f>
        <v>-50</v>
      </c>
      <c r="H109" s="167" t="e">
        <f ca="1">IF(G109-F$100&gt;=0,VLOOKUP(G109-F$100,Imptable!$A$4:$B$28,2),-VLOOKUP(F$100-G109,Imptable!$A$4:$B$28,2))</f>
        <v>#NAME?</v>
      </c>
      <c r="I109" s="167" t="e">
        <f t="shared" ca="1" si="26"/>
        <v>#NAME?</v>
      </c>
      <c r="J109" s="268"/>
      <c r="K109" s="321">
        <v>17</v>
      </c>
      <c r="L109" s="15">
        <v>6</v>
      </c>
      <c r="M109" s="163" t="str">
        <f ca="1">Scorecards!$P70</f>
        <v>3D</v>
      </c>
      <c r="N109" s="82" t="str">
        <f ca="1">Scorecards!$Q70</f>
        <v>S</v>
      </c>
      <c r="O109" s="108">
        <f ca="1">Scorecards!$S70</f>
        <v>9</v>
      </c>
      <c r="P109" s="108">
        <f ca="1">-Scorecards!$T70</f>
        <v>110</v>
      </c>
      <c r="Q109" s="167" t="e">
        <f ca="1">IF(P109-O$100&gt;=0,VLOOKUP(P109-O$100,Imptable!$A$4:$B$28,2),-VLOOKUP(O$100-P109,Imptable!$A$4:$B$28,2))</f>
        <v>#NAME?</v>
      </c>
      <c r="R109" s="167" t="e">
        <f t="shared" ca="1" si="27"/>
        <v>#NAME?</v>
      </c>
      <c r="S109" s="268"/>
      <c r="T109" s="321">
        <v>17</v>
      </c>
      <c r="U109" s="15">
        <v>6</v>
      </c>
      <c r="V109" s="163" t="str">
        <f ca="1">Scorecards!$P71</f>
        <v>2D</v>
      </c>
      <c r="W109" s="82" t="str">
        <f ca="1">Scorecards!$Q71</f>
        <v>S</v>
      </c>
      <c r="X109" s="108">
        <f ca="1">Scorecards!$S71</f>
        <v>8</v>
      </c>
      <c r="Y109" s="108">
        <f ca="1">-Scorecards!$T71</f>
        <v>90</v>
      </c>
      <c r="Z109" s="167" t="e">
        <f ca="1">IF(Y109-X$100&gt;=0,VLOOKUP(Y109-X$100,Imptable!$A$4:$B$28,2),-VLOOKUP(X$100-Y109,Imptable!$A$4:$B$28,2))</f>
        <v>#NAME?</v>
      </c>
      <c r="AA109" s="167" t="e">
        <f t="shared" ca="1" si="24"/>
        <v>#NAME?</v>
      </c>
      <c r="AB109" s="268"/>
      <c r="AC109" s="321">
        <v>17</v>
      </c>
      <c r="AD109" s="15">
        <v>6</v>
      </c>
      <c r="AE109" s="163" t="str">
        <f ca="1">Scorecards!$P72</f>
        <v>4D</v>
      </c>
      <c r="AF109" s="82" t="str">
        <f ca="1">Scorecards!$Q72</f>
        <v>E</v>
      </c>
      <c r="AG109" s="108">
        <f ca="1">Scorecards!$S72</f>
        <v>11</v>
      </c>
      <c r="AH109" s="108">
        <f ca="1">-Scorecards!$T72</f>
        <v>-150</v>
      </c>
      <c r="AI109" s="167" t="e">
        <f ca="1">IF(AH109-AG$100&gt;=0,VLOOKUP(AH109-AG$100,Imptable!$A$4:$B$28,2),-VLOOKUP(AG$100-AH109,Imptable!$A$4:$B$28,2))</f>
        <v>#NAME?</v>
      </c>
      <c r="AJ109" s="167" t="e">
        <f t="shared" ca="1" si="25"/>
        <v>#NAME?</v>
      </c>
    </row>
    <row r="110" spans="1:36">
      <c r="A110" s="299"/>
      <c r="B110" s="321">
        <v>19</v>
      </c>
      <c r="C110" s="145">
        <v>8</v>
      </c>
      <c r="D110" s="163" t="str">
        <f ca="1">Scorecards!$AN69</f>
        <v>3NT</v>
      </c>
      <c r="E110" s="82" t="str">
        <f ca="1">Scorecards!$AO69</f>
        <v>S</v>
      </c>
      <c r="F110" s="108">
        <f ca="1">Scorecards!$AQ69</f>
        <v>8</v>
      </c>
      <c r="G110" s="108">
        <f ca="1">-Scorecards!$AR69</f>
        <v>-50</v>
      </c>
      <c r="H110" s="167" t="e">
        <f ca="1">IF(G110-F$100&gt;=0,VLOOKUP(G110-F$100,Imptable!$A$4:$B$28,2),-VLOOKUP(F$100-G110,Imptable!$A$4:$B$28,2))</f>
        <v>#NAME?</v>
      </c>
      <c r="I110" s="167" t="e">
        <f t="shared" ca="1" si="26"/>
        <v>#NAME?</v>
      </c>
      <c r="J110" s="268"/>
      <c r="K110" s="321">
        <v>19</v>
      </c>
      <c r="L110" s="145">
        <v>8</v>
      </c>
      <c r="M110" s="163" t="str">
        <f ca="1">Scorecards!$AN70</f>
        <v>3S</v>
      </c>
      <c r="N110" s="82" t="str">
        <f ca="1">Scorecards!$AO70</f>
        <v>E</v>
      </c>
      <c r="O110" s="108">
        <f ca="1">Scorecards!$AQ70</f>
        <v>9</v>
      </c>
      <c r="P110" s="108">
        <f ca="1">-Scorecards!$AR70</f>
        <v>-140</v>
      </c>
      <c r="Q110" s="167" t="e">
        <f ca="1">IF(P110-O$100&gt;=0,VLOOKUP(P110-O$100,Imptable!$A$4:$B$28,2),-VLOOKUP(O$100-P110,Imptable!$A$4:$B$28,2))</f>
        <v>#NAME?</v>
      </c>
      <c r="R110" s="167" t="e">
        <f t="shared" ca="1" si="27"/>
        <v>#NAME?</v>
      </c>
      <c r="S110" s="268"/>
      <c r="T110" s="321">
        <v>19</v>
      </c>
      <c r="U110" s="145">
        <v>8</v>
      </c>
      <c r="V110" s="163" t="str">
        <f ca="1">Scorecards!$AN71</f>
        <v>2D</v>
      </c>
      <c r="W110" s="82" t="str">
        <f ca="1">Scorecards!$AO71</f>
        <v>S</v>
      </c>
      <c r="X110" s="108">
        <f ca="1">Scorecards!$AQ71</f>
        <v>8</v>
      </c>
      <c r="Y110" s="108">
        <f ca="1">-Scorecards!$AR71</f>
        <v>90</v>
      </c>
      <c r="Z110" s="167" t="e">
        <f ca="1">IF(Y110-X$100&gt;=0,VLOOKUP(Y110-X$100,Imptable!$A$4:$B$28,2),-VLOOKUP(X$100-Y110,Imptable!$A$4:$B$28,2))</f>
        <v>#NAME?</v>
      </c>
      <c r="AA110" s="167" t="e">
        <f t="shared" ca="1" si="24"/>
        <v>#NAME?</v>
      </c>
      <c r="AB110" s="268"/>
      <c r="AC110" s="321">
        <v>19</v>
      </c>
      <c r="AD110" s="145">
        <v>8</v>
      </c>
      <c r="AE110" s="163" t="str">
        <f ca="1">Scorecards!$AN72</f>
        <v>4S</v>
      </c>
      <c r="AF110" s="82" t="str">
        <f ca="1">Scorecards!$AO72</f>
        <v>W</v>
      </c>
      <c r="AG110" s="108">
        <f ca="1">Scorecards!$AQ72</f>
        <v>9</v>
      </c>
      <c r="AH110" s="108">
        <f ca="1">-Scorecards!$AR72</f>
        <v>50</v>
      </c>
      <c r="AI110" s="167" t="e">
        <f ca="1">IF(AH110-AG$100&gt;=0,VLOOKUP(AH110-AG$100,Imptable!$A$4:$B$28,2),-VLOOKUP(AG$100-AH110,Imptable!$A$4:$B$28,2))</f>
        <v>#NAME?</v>
      </c>
      <c r="AJ110" s="167" t="e">
        <f t="shared" ca="1" si="25"/>
        <v>#NAME?</v>
      </c>
    </row>
    <row r="111" spans="1:36">
      <c r="A111" s="299"/>
      <c r="B111" s="321">
        <v>21</v>
      </c>
      <c r="C111" s="146">
        <v>10</v>
      </c>
      <c r="D111" s="163" t="str">
        <f ca="1">Scorecards!$P108</f>
        <v>3NT</v>
      </c>
      <c r="E111" s="82" t="str">
        <f ca="1">Scorecards!$Q108</f>
        <v>S</v>
      </c>
      <c r="F111" s="108">
        <f ca="1">Scorecards!$S108</f>
        <v>7</v>
      </c>
      <c r="G111" s="108">
        <f ca="1">-Scorecards!$T108</f>
        <v>-100</v>
      </c>
      <c r="H111" s="167" t="e">
        <f ca="1">IF(G111-F$100&gt;=0,VLOOKUP(G111-F$100,Imptable!$A$4:$B$28,2),-VLOOKUP(F$100-G111,Imptable!$A$4:$B$28,2))</f>
        <v>#NAME?</v>
      </c>
      <c r="I111" s="167" t="e">
        <f t="shared" ca="1" si="26"/>
        <v>#NAME?</v>
      </c>
      <c r="J111" s="268"/>
      <c r="K111" s="321">
        <v>21</v>
      </c>
      <c r="L111" s="146">
        <v>10</v>
      </c>
      <c r="M111" s="163" t="str">
        <f ca="1">Scorecards!$P109</f>
        <v>2S</v>
      </c>
      <c r="N111" s="82" t="str">
        <f ca="1">Scorecards!$Q109</f>
        <v>E</v>
      </c>
      <c r="O111" s="108">
        <f ca="1">Scorecards!$S109</f>
        <v>8</v>
      </c>
      <c r="P111" s="108">
        <f ca="1">-Scorecards!$T109</f>
        <v>-110</v>
      </c>
      <c r="Q111" s="167" t="e">
        <f ca="1">IF(P111-O$100&gt;=0,VLOOKUP(P111-O$100,Imptable!$A$4:$B$28,2),-VLOOKUP(O$100-P111,Imptable!$A$4:$B$28,2))</f>
        <v>#NAME?</v>
      </c>
      <c r="R111" s="167" t="e">
        <f t="shared" ca="1" si="27"/>
        <v>#NAME?</v>
      </c>
      <c r="S111" s="268"/>
      <c r="T111" s="321">
        <v>21</v>
      </c>
      <c r="U111" s="146">
        <v>10</v>
      </c>
      <c r="V111" s="163" t="str">
        <f ca="1">Scorecards!$P110</f>
        <v>3D</v>
      </c>
      <c r="W111" s="82" t="str">
        <f ca="1">Scorecards!$Q110</f>
        <v>S</v>
      </c>
      <c r="X111" s="108">
        <f ca="1">Scorecards!$S110</f>
        <v>7</v>
      </c>
      <c r="Y111" s="108">
        <f ca="1">-Scorecards!$T110</f>
        <v>-100</v>
      </c>
      <c r="Z111" s="167" t="e">
        <f ca="1">IF(Y111-X$100&gt;=0,VLOOKUP(Y111-X$100,Imptable!$A$4:$B$28,2),-VLOOKUP(X$100-Y111,Imptable!$A$4:$B$28,2))</f>
        <v>#NAME?</v>
      </c>
      <c r="AA111" s="167" t="e">
        <f t="shared" ca="1" si="24"/>
        <v>#NAME?</v>
      </c>
      <c r="AB111" s="268"/>
      <c r="AC111" s="321">
        <v>21</v>
      </c>
      <c r="AD111" s="146">
        <v>10</v>
      </c>
      <c r="AE111" s="163" t="str">
        <f ca="1">Scorecards!$P111</f>
        <v>3S</v>
      </c>
      <c r="AF111" s="82" t="str">
        <f ca="1">Scorecards!$Q111</f>
        <v>W</v>
      </c>
      <c r="AG111" s="108">
        <f ca="1">Scorecards!$S111</f>
        <v>10</v>
      </c>
      <c r="AH111" s="108">
        <f ca="1">-Scorecards!$T111</f>
        <v>-170</v>
      </c>
      <c r="AI111" s="167" t="e">
        <f ca="1">IF(AH111-AG$100&gt;=0,VLOOKUP(AH111-AG$100,Imptable!$A$4:$B$28,2),-VLOOKUP(AG$100-AH111,Imptable!$A$4:$B$28,2))</f>
        <v>#NAME?</v>
      </c>
      <c r="AJ111" s="167" t="e">
        <f t="shared" ca="1" si="25"/>
        <v>#NAME?</v>
      </c>
    </row>
    <row r="112" spans="1:36">
      <c r="A112" s="299"/>
      <c r="B112" s="179">
        <v>23</v>
      </c>
      <c r="C112" s="148">
        <v>12</v>
      </c>
      <c r="D112" s="164" t="str">
        <f ca="1">Scorecards!$AN108</f>
        <v>3NT</v>
      </c>
      <c r="E112" s="101" t="str">
        <f ca="1">Scorecards!$AO108</f>
        <v>S</v>
      </c>
      <c r="F112" s="109">
        <f ca="1">Scorecards!$AQ108</f>
        <v>8</v>
      </c>
      <c r="G112" s="109">
        <f ca="1">-Scorecards!$AR108</f>
        <v>-50</v>
      </c>
      <c r="H112" s="171" t="e">
        <f ca="1">IF(G112-F$100&gt;=0,VLOOKUP(G112-F$100,Imptable!$A$4:$B$28,2),-VLOOKUP(F$100-G112,Imptable!$A$4:$B$28,2))</f>
        <v>#NAME?</v>
      </c>
      <c r="I112" s="168" t="e">
        <f t="shared" ca="1" si="26"/>
        <v>#NAME?</v>
      </c>
      <c r="J112" s="268"/>
      <c r="K112" s="179">
        <v>23</v>
      </c>
      <c r="L112" s="148">
        <v>12</v>
      </c>
      <c r="M112" s="164" t="str">
        <f ca="1">Scorecards!$AN109</f>
        <v>2S</v>
      </c>
      <c r="N112" s="101" t="str">
        <f ca="1">Scorecards!$AO109</f>
        <v>E</v>
      </c>
      <c r="O112" s="109">
        <f ca="1">Scorecards!$AQ109</f>
        <v>9</v>
      </c>
      <c r="P112" s="109">
        <f ca="1">-Scorecards!$AR109</f>
        <v>-140</v>
      </c>
      <c r="Q112" s="168" t="e">
        <f ca="1">IF(P112-O$100&gt;=0,VLOOKUP(P112-O$100,Imptable!$A$4:$B$28,2),-VLOOKUP(O$100-P112,Imptable!$A$4:$B$28,2))</f>
        <v>#NAME?</v>
      </c>
      <c r="R112" s="168" t="e">
        <f t="shared" ca="1" si="27"/>
        <v>#NAME?</v>
      </c>
      <c r="S112" s="268"/>
      <c r="T112" s="179">
        <v>23</v>
      </c>
      <c r="U112" s="148">
        <v>12</v>
      </c>
      <c r="V112" s="164" t="str">
        <f ca="1">Scorecards!$AN110</f>
        <v>2Dx</v>
      </c>
      <c r="W112" s="101" t="str">
        <f ca="1">Scorecards!$AO110</f>
        <v>S</v>
      </c>
      <c r="X112" s="109">
        <f ca="1">Scorecards!$AQ110</f>
        <v>8</v>
      </c>
      <c r="Y112" s="109">
        <f ca="1">-Scorecards!$AR110</f>
        <v>180</v>
      </c>
      <c r="Z112" s="168" t="e">
        <f ca="1">IF(Y112-X$100&gt;=0,VLOOKUP(Y112-X$100,Imptable!$A$4:$B$28,2),-VLOOKUP(X$100-Y112,Imptable!$A$4:$B$28,2))</f>
        <v>#NAME?</v>
      </c>
      <c r="AA112" s="168" t="e">
        <f t="shared" ca="1" si="24"/>
        <v>#NAME?</v>
      </c>
      <c r="AB112" s="268"/>
      <c r="AC112" s="179">
        <v>23</v>
      </c>
      <c r="AD112" s="148">
        <v>12</v>
      </c>
      <c r="AE112" s="164" t="str">
        <f ca="1">Scorecards!$AN111</f>
        <v>4D</v>
      </c>
      <c r="AF112" s="101" t="str">
        <f ca="1">Scorecards!$AO111</f>
        <v>E</v>
      </c>
      <c r="AG112" s="109">
        <f ca="1">Scorecards!$AQ111</f>
        <v>11</v>
      </c>
      <c r="AH112" s="109">
        <f ca="1">-Scorecards!$AR111</f>
        <v>-150</v>
      </c>
      <c r="AI112" s="171" t="e">
        <f ca="1">IF(AH112-AG$100&gt;=0,VLOOKUP(AH112-AG$100,Imptable!$A$4:$B$28,2),-VLOOKUP(AG$100-AH112,Imptable!$A$4:$B$28,2))</f>
        <v>#NAME?</v>
      </c>
      <c r="AJ112" s="168" t="e">
        <f t="shared" ca="1" si="25"/>
        <v>#NAME?</v>
      </c>
    </row>
    <row r="113" spans="1:36">
      <c r="A113" s="165"/>
      <c r="G113" s="173"/>
      <c r="H113" s="173"/>
      <c r="I113" s="268"/>
      <c r="J113" s="268"/>
      <c r="K113" s="268"/>
      <c r="L113" s="268"/>
      <c r="M113" s="268"/>
      <c r="N113" s="268"/>
      <c r="O113" s="268"/>
      <c r="P113" s="268"/>
      <c r="Q113" s="268"/>
      <c r="R113" s="268"/>
      <c r="S113" s="268"/>
      <c r="T113" s="268"/>
      <c r="U113" s="268"/>
      <c r="V113" s="268"/>
      <c r="W113" s="268"/>
      <c r="X113" s="268"/>
      <c r="Y113" s="268"/>
      <c r="Z113" s="268"/>
      <c r="AA113" s="268"/>
      <c r="AB113" s="268"/>
      <c r="AC113" s="268"/>
      <c r="AD113" s="268"/>
      <c r="AE113" s="268"/>
      <c r="AF113" s="268"/>
      <c r="AG113" s="268"/>
      <c r="AH113" s="268"/>
      <c r="AI113" s="268"/>
      <c r="AJ113" s="268"/>
    </row>
    <row r="114" spans="1:36">
      <c r="A114" s="165"/>
      <c r="G114" s="173"/>
      <c r="H114" s="173"/>
      <c r="I114" s="90"/>
      <c r="J114" s="268"/>
      <c r="K114" s="90"/>
      <c r="L114" s="90"/>
      <c r="M114" s="90"/>
      <c r="N114" s="90"/>
      <c r="O114" s="90"/>
      <c r="P114" s="90"/>
      <c r="Q114" s="90"/>
      <c r="R114" s="90"/>
      <c r="S114" s="268"/>
      <c r="T114" s="90"/>
      <c r="U114" s="90"/>
      <c r="V114" s="90"/>
      <c r="W114" s="90"/>
      <c r="X114" s="90"/>
      <c r="Y114" s="90"/>
      <c r="Z114" s="90"/>
      <c r="AA114" s="90"/>
      <c r="AB114" s="268"/>
      <c r="AC114" s="90"/>
      <c r="AD114" s="90"/>
      <c r="AE114" s="90"/>
      <c r="AF114" s="90"/>
      <c r="AG114" s="90"/>
      <c r="AH114" s="90"/>
      <c r="AI114" s="90"/>
      <c r="AJ114" s="90"/>
    </row>
    <row r="115" spans="1:36">
      <c r="A115" s="165"/>
      <c r="B115" s="6" t="s">
        <v>70</v>
      </c>
      <c r="C115" s="7"/>
      <c r="D115" s="7"/>
      <c r="E115" s="7"/>
      <c r="F115" s="7"/>
      <c r="G115" s="281" t="s">
        <v>3</v>
      </c>
      <c r="H115" s="346" t="s">
        <v>41</v>
      </c>
      <c r="I115" s="347"/>
      <c r="J115" s="268"/>
      <c r="K115" s="277" t="s">
        <v>71</v>
      </c>
      <c r="L115" s="267"/>
      <c r="M115" s="267"/>
      <c r="N115" s="267"/>
      <c r="O115" s="267"/>
      <c r="P115" s="281" t="s">
        <v>3</v>
      </c>
      <c r="Q115" s="346" t="s">
        <v>41</v>
      </c>
      <c r="R115" s="347"/>
      <c r="S115" s="268"/>
      <c r="T115" s="277" t="s">
        <v>72</v>
      </c>
      <c r="U115" s="267"/>
      <c r="V115" s="267"/>
      <c r="W115" s="267"/>
      <c r="X115" s="267"/>
      <c r="Y115" s="281" t="s">
        <v>3</v>
      </c>
      <c r="Z115" s="346" t="s">
        <v>41</v>
      </c>
      <c r="AA115" s="347"/>
      <c r="AB115" s="268"/>
      <c r="AC115" s="277" t="s">
        <v>73</v>
      </c>
      <c r="AD115" s="267"/>
      <c r="AE115" s="267"/>
      <c r="AF115" s="267"/>
      <c r="AG115" s="267"/>
      <c r="AH115" s="281" t="s">
        <v>3</v>
      </c>
      <c r="AI115" s="346" t="s">
        <v>41</v>
      </c>
      <c r="AJ115" s="347"/>
    </row>
    <row r="116" spans="1:36">
      <c r="A116" s="165"/>
      <c r="B116" s="18"/>
      <c r="C116" s="19"/>
      <c r="D116" s="20" t="s">
        <v>45</v>
      </c>
      <c r="E116" s="7"/>
      <c r="F116" s="247" t="e">
        <f ca="1">Results!AN132</f>
        <v>#NAME?</v>
      </c>
      <c r="G116" s="280" t="s">
        <v>82</v>
      </c>
      <c r="H116" s="169" t="s">
        <v>3</v>
      </c>
      <c r="I116" s="170" t="s">
        <v>4</v>
      </c>
      <c r="J116" s="268"/>
      <c r="K116" s="264"/>
      <c r="L116" s="265"/>
      <c r="M116" s="266" t="s">
        <v>45</v>
      </c>
      <c r="N116" s="267"/>
      <c r="O116" s="247" t="e">
        <f ca="1">Results!AN136</f>
        <v>#NAME?</v>
      </c>
      <c r="P116" s="280" t="s">
        <v>82</v>
      </c>
      <c r="Q116" s="169" t="s">
        <v>3</v>
      </c>
      <c r="R116" s="170" t="s">
        <v>4</v>
      </c>
      <c r="S116" s="268"/>
      <c r="T116" s="264"/>
      <c r="U116" s="265"/>
      <c r="V116" s="266" t="s">
        <v>45</v>
      </c>
      <c r="W116" s="267"/>
      <c r="X116" s="247" t="e">
        <f ca="1">Results!AN140</f>
        <v>#NAME?</v>
      </c>
      <c r="Y116" s="280" t="s">
        <v>82</v>
      </c>
      <c r="Z116" s="169" t="s">
        <v>3</v>
      </c>
      <c r="AA116" s="170" t="s">
        <v>4</v>
      </c>
      <c r="AB116" s="268"/>
      <c r="AC116" s="264"/>
      <c r="AD116" s="265"/>
      <c r="AE116" s="266" t="s">
        <v>45</v>
      </c>
      <c r="AF116" s="267"/>
      <c r="AG116" s="247" t="e">
        <f ca="1">Results!AN144</f>
        <v>#NAME?</v>
      </c>
      <c r="AH116" s="280" t="s">
        <v>82</v>
      </c>
      <c r="AI116" s="169" t="s">
        <v>3</v>
      </c>
      <c r="AJ116" s="170" t="s">
        <v>4</v>
      </c>
    </row>
    <row r="117" spans="1:36">
      <c r="A117" s="165"/>
      <c r="B117" s="328">
        <v>1</v>
      </c>
      <c r="C117" s="147">
        <v>14</v>
      </c>
      <c r="D117" s="162" t="str">
        <f ca="1">Scorecards!$D34</f>
        <v>2C</v>
      </c>
      <c r="E117" s="155" t="str">
        <f ca="1">Scorecards!$E34</f>
        <v>S</v>
      </c>
      <c r="F117" s="133">
        <f ca="1">Scorecards!$G34</f>
        <v>7</v>
      </c>
      <c r="G117" s="133">
        <f ca="1">Scorecards!$H34</f>
        <v>-100</v>
      </c>
      <c r="H117" s="167" t="e">
        <f ca="1">IF(G117-F$116&gt;=0,VLOOKUP(G117-F$116,Imptable!$A$4:$B$28,2),-VLOOKUP(F$116-G117,Imptable!$A$4:$B$28,2))</f>
        <v>#NAME?</v>
      </c>
      <c r="I117" s="167" t="e">
        <f ca="1">-H117</f>
        <v>#NAME?</v>
      </c>
      <c r="J117" s="268"/>
      <c r="K117" s="328">
        <v>1</v>
      </c>
      <c r="L117" s="147">
        <v>14</v>
      </c>
      <c r="M117" s="162" t="str">
        <f ca="1">Scorecards!$D35</f>
        <v>3D</v>
      </c>
      <c r="N117" s="155" t="str">
        <f ca="1">Scorecards!$E35</f>
        <v>W</v>
      </c>
      <c r="O117" s="133">
        <f ca="1">Scorecards!$G35</f>
        <v>11</v>
      </c>
      <c r="P117" s="133">
        <f ca="1">Scorecards!$H35</f>
        <v>-150</v>
      </c>
      <c r="Q117" s="167" t="e">
        <f ca="1">IF(P117-O$116&gt;=0,VLOOKUP(P117-O$116,Imptable!$A$4:$B$28,2),-VLOOKUP(O$116-P117,Imptable!$A$4:$B$28,2))</f>
        <v>#NAME?</v>
      </c>
      <c r="R117" s="167" t="e">
        <f ca="1">-Q117</f>
        <v>#NAME?</v>
      </c>
      <c r="S117" s="268"/>
      <c r="T117" s="328">
        <v>1</v>
      </c>
      <c r="U117" s="147">
        <v>14</v>
      </c>
      <c r="V117" s="162" t="str">
        <f ca="1">Scorecards!$D36</f>
        <v>4H</v>
      </c>
      <c r="W117" s="155" t="str">
        <f ca="1">Scorecards!$E36</f>
        <v>S</v>
      </c>
      <c r="X117" s="133">
        <f ca="1">Scorecards!$G36</f>
        <v>11</v>
      </c>
      <c r="Y117" s="133">
        <f ca="1">Scorecards!$H36</f>
        <v>650</v>
      </c>
      <c r="Z117" s="167" t="e">
        <f ca="1">IF(Y117-X$116&gt;=0,VLOOKUP(Y117-X$116,Imptable!$A$4:$B$28,2),-VLOOKUP(X$116-Y117,Imptable!$A$4:$B$28,2))</f>
        <v>#NAME?</v>
      </c>
      <c r="AA117" s="167" t="e">
        <f t="shared" ref="AA117:AA128" ca="1" si="28">-Z117</f>
        <v>#NAME?</v>
      </c>
      <c r="AB117" s="268"/>
      <c r="AC117" s="328">
        <v>1</v>
      </c>
      <c r="AD117" s="147">
        <v>14</v>
      </c>
      <c r="AE117" s="162" t="str">
        <f ca="1">Scorecards!$D37</f>
        <v>1Sx</v>
      </c>
      <c r="AF117" s="155" t="str">
        <f ca="1">Scorecards!$E37</f>
        <v>N</v>
      </c>
      <c r="AG117" s="133">
        <f ca="1">Scorecards!$G37</f>
        <v>9</v>
      </c>
      <c r="AH117" s="133">
        <f ca="1">Scorecards!$H37</f>
        <v>140</v>
      </c>
      <c r="AI117" s="167" t="e">
        <f ca="1">IF(AH117-AG$116&gt;=0,VLOOKUP(AH117-AG$116,Imptable!$A$4:$B$28,2),-VLOOKUP(AG$116-AH117,Imptable!$A$4:$B$28,2))</f>
        <v>#NAME?</v>
      </c>
      <c r="AJ117" s="167" t="e">
        <f t="shared" ref="AJ117:AJ128" ca="1" si="29">-AI117</f>
        <v>#NAME?</v>
      </c>
    </row>
    <row r="118" spans="1:36">
      <c r="A118" s="165"/>
      <c r="B118" s="329">
        <v>3</v>
      </c>
      <c r="C118" s="21">
        <v>16</v>
      </c>
      <c r="D118" s="163" t="str">
        <f ca="1">Scorecards!$AB34</f>
        <v>3NT</v>
      </c>
      <c r="E118" s="82" t="str">
        <f ca="1">Scorecards!$AC34</f>
        <v>E</v>
      </c>
      <c r="F118" s="108">
        <f ca="1">Scorecards!$AE34</f>
        <v>8</v>
      </c>
      <c r="G118" s="108">
        <f ca="1">Scorecards!$AF34</f>
        <v>100</v>
      </c>
      <c r="H118" s="167" t="e">
        <f ca="1">IF(G118-F$116&gt;=0,VLOOKUP(G118-F$116,Imptable!$A$4:$B$28,2),-VLOOKUP(F$116-G118,Imptable!$A$4:$B$28,2))</f>
        <v>#NAME?</v>
      </c>
      <c r="I118" s="167" t="e">
        <f t="shared" ref="I118:I128" ca="1" si="30">-H118</f>
        <v>#NAME?</v>
      </c>
      <c r="J118" s="268"/>
      <c r="K118" s="329">
        <v>3</v>
      </c>
      <c r="L118" s="21">
        <v>16</v>
      </c>
      <c r="M118" s="163" t="str">
        <f ca="1">Scorecards!$AB35</f>
        <v>2S</v>
      </c>
      <c r="N118" s="82" t="str">
        <f ca="1">Scorecards!$AC35</f>
        <v>E</v>
      </c>
      <c r="O118" s="108">
        <f ca="1">Scorecards!$AE35</f>
        <v>7</v>
      </c>
      <c r="P118" s="108">
        <f ca="1">Scorecards!$AF35</f>
        <v>50</v>
      </c>
      <c r="Q118" s="167" t="e">
        <f ca="1">IF(P118-O$116&gt;=0,VLOOKUP(P118-O$116,Imptable!$A$4:$B$28,2),-VLOOKUP(O$116-P118,Imptable!$A$4:$B$28,2))</f>
        <v>#NAME?</v>
      </c>
      <c r="R118" s="167" t="e">
        <f t="shared" ref="R118:R128" ca="1" si="31">-Q118</f>
        <v>#NAME?</v>
      </c>
      <c r="S118" s="268"/>
      <c r="T118" s="329">
        <v>3</v>
      </c>
      <c r="U118" s="21">
        <v>16</v>
      </c>
      <c r="V118" s="163" t="str">
        <f ca="1">Scorecards!$AB36</f>
        <v>3NT</v>
      </c>
      <c r="W118" s="82" t="str">
        <f ca="1">Scorecards!$AC36</f>
        <v>S</v>
      </c>
      <c r="X118" s="108">
        <f ca="1">Scorecards!$AE36</f>
        <v>9</v>
      </c>
      <c r="Y118" s="108">
        <f ca="1">Scorecards!$AF36</f>
        <v>600</v>
      </c>
      <c r="Z118" s="167" t="e">
        <f ca="1">IF(Y118-X$116&gt;=0,VLOOKUP(Y118-X$116,Imptable!$A$4:$B$28,2),-VLOOKUP(X$116-Y118,Imptable!$A$4:$B$28,2))</f>
        <v>#NAME?</v>
      </c>
      <c r="AA118" s="167" t="e">
        <f t="shared" ca="1" si="28"/>
        <v>#NAME?</v>
      </c>
      <c r="AB118" s="268"/>
      <c r="AC118" s="329">
        <v>3</v>
      </c>
      <c r="AD118" s="21">
        <v>16</v>
      </c>
      <c r="AE118" s="163" t="str">
        <f ca="1">Scorecards!$AB37</f>
        <v>2H</v>
      </c>
      <c r="AF118" s="82" t="str">
        <f ca="1">Scorecards!$AC37</f>
        <v>N</v>
      </c>
      <c r="AG118" s="108">
        <f ca="1">Scorecards!$AE37</f>
        <v>6</v>
      </c>
      <c r="AH118" s="108">
        <f ca="1">Scorecards!$AF37</f>
        <v>-100</v>
      </c>
      <c r="AI118" s="167" t="e">
        <f ca="1">IF(AH118-AG$116&gt;=0,VLOOKUP(AH118-AG$116,Imptable!$A$4:$B$28,2),-VLOOKUP(AG$116-AH118,Imptable!$A$4:$B$28,2))</f>
        <v>#NAME?</v>
      </c>
      <c r="AJ118" s="167" t="e">
        <f t="shared" ca="1" si="29"/>
        <v>#NAME?</v>
      </c>
    </row>
    <row r="119" spans="1:36">
      <c r="A119" s="165"/>
      <c r="B119" s="330">
        <v>5</v>
      </c>
      <c r="C119" s="21">
        <v>18</v>
      </c>
      <c r="D119" s="163" t="str">
        <f ca="1">Scorecards!$D73</f>
        <v>3S</v>
      </c>
      <c r="E119" s="82" t="str">
        <f ca="1">Scorecards!$E73</f>
        <v>W</v>
      </c>
      <c r="F119" s="108">
        <f ca="1">Scorecards!$G73</f>
        <v>7</v>
      </c>
      <c r="G119" s="108">
        <f ca="1">Scorecards!$H73</f>
        <v>200</v>
      </c>
      <c r="H119" s="167" t="e">
        <f ca="1">IF(G119-F$116&gt;=0,VLOOKUP(G119-F$116,Imptable!$A$4:$B$28,2),-VLOOKUP(F$116-G119,Imptable!$A$4:$B$28,2))</f>
        <v>#NAME?</v>
      </c>
      <c r="I119" s="167" t="e">
        <f t="shared" ca="1" si="30"/>
        <v>#NAME?</v>
      </c>
      <c r="J119" s="268"/>
      <c r="K119" s="330">
        <v>5</v>
      </c>
      <c r="L119" s="21">
        <v>18</v>
      </c>
      <c r="M119" s="163" t="str">
        <f ca="1">Scorecards!$D74</f>
        <v>3D</v>
      </c>
      <c r="N119" s="82" t="str">
        <f ca="1">Scorecards!$E74</f>
        <v>W</v>
      </c>
      <c r="O119" s="108">
        <f ca="1">Scorecards!$G74</f>
        <v>10</v>
      </c>
      <c r="P119" s="108">
        <f ca="1">Scorecards!$H74</f>
        <v>-130</v>
      </c>
      <c r="Q119" s="167" t="e">
        <f ca="1">IF(P119-O$116&gt;=0,VLOOKUP(P119-O$116,Imptable!$A$4:$B$28,2),-VLOOKUP(O$116-P119,Imptable!$A$4:$B$28,2))</f>
        <v>#NAME?</v>
      </c>
      <c r="R119" s="167" t="e">
        <f t="shared" ca="1" si="31"/>
        <v>#NAME?</v>
      </c>
      <c r="S119" s="268"/>
      <c r="T119" s="330">
        <v>5</v>
      </c>
      <c r="U119" s="21">
        <v>18</v>
      </c>
      <c r="V119" s="163" t="str">
        <f ca="1">Scorecards!$D75</f>
        <v>4H</v>
      </c>
      <c r="W119" s="82" t="str">
        <f ca="1">Scorecards!$E75</f>
        <v>S</v>
      </c>
      <c r="X119" s="108">
        <f ca="1">Scorecards!$G75</f>
        <v>11</v>
      </c>
      <c r="Y119" s="108">
        <f ca="1">Scorecards!$H75</f>
        <v>650</v>
      </c>
      <c r="Z119" s="167" t="e">
        <f ca="1">IF(Y119-X$116&gt;=0,VLOOKUP(Y119-X$116,Imptable!$A$4:$B$28,2),-VLOOKUP(X$116-Y119,Imptable!$A$4:$B$28,2))</f>
        <v>#NAME?</v>
      </c>
      <c r="AA119" s="167" t="e">
        <f t="shared" ca="1" si="28"/>
        <v>#NAME?</v>
      </c>
      <c r="AB119" s="268"/>
      <c r="AC119" s="330">
        <v>5</v>
      </c>
      <c r="AD119" s="21">
        <v>18</v>
      </c>
      <c r="AE119" s="163" t="str">
        <f ca="1">Scorecards!$D76</f>
        <v>3C</v>
      </c>
      <c r="AF119" s="82" t="str">
        <f ca="1">Scorecards!$E76</f>
        <v>E</v>
      </c>
      <c r="AG119" s="108">
        <f ca="1">Scorecards!$G76</f>
        <v>10</v>
      </c>
      <c r="AH119" s="108">
        <f ca="1">Scorecards!$H76</f>
        <v>-130</v>
      </c>
      <c r="AI119" s="167" t="e">
        <f ca="1">IF(AH119-AG$116&gt;=0,VLOOKUP(AH119-AG$116,Imptable!$A$4:$B$28,2),-VLOOKUP(AG$116-AH119,Imptable!$A$4:$B$28,2))</f>
        <v>#NAME?</v>
      </c>
      <c r="AJ119" s="167" t="e">
        <f t="shared" ca="1" si="29"/>
        <v>#NAME?</v>
      </c>
    </row>
    <row r="120" spans="1:36">
      <c r="A120" s="165"/>
      <c r="B120" s="331">
        <v>7</v>
      </c>
      <c r="C120" s="21">
        <v>20</v>
      </c>
      <c r="D120" s="163" t="str">
        <f ca="1">Scorecards!$AB73</f>
        <v>2S</v>
      </c>
      <c r="E120" s="82" t="str">
        <f ca="1">Scorecards!$AC73</f>
        <v>E</v>
      </c>
      <c r="F120" s="108">
        <f ca="1">Scorecards!$AE73</f>
        <v>8</v>
      </c>
      <c r="G120" s="108">
        <f ca="1">Scorecards!$AF73</f>
        <v>-110</v>
      </c>
      <c r="H120" s="167" t="e">
        <f ca="1">IF(G120-F$116&gt;=0,VLOOKUP(G120-F$116,Imptable!$A$4:$B$28,2),-VLOOKUP(F$116-G120,Imptable!$A$4:$B$28,2))</f>
        <v>#NAME?</v>
      </c>
      <c r="I120" s="167" t="e">
        <f t="shared" ca="1" si="30"/>
        <v>#NAME?</v>
      </c>
      <c r="J120" s="268"/>
      <c r="K120" s="331">
        <v>7</v>
      </c>
      <c r="L120" s="21">
        <v>20</v>
      </c>
      <c r="M120" s="163" t="str">
        <f ca="1">Scorecards!$AB74</f>
        <v>3D</v>
      </c>
      <c r="N120" s="82" t="str">
        <f ca="1">Scorecards!$AC74</f>
        <v>W</v>
      </c>
      <c r="O120" s="108">
        <f ca="1">Scorecards!$AE74</f>
        <v>11</v>
      </c>
      <c r="P120" s="108">
        <f ca="1">Scorecards!$AF74</f>
        <v>-150</v>
      </c>
      <c r="Q120" s="167" t="e">
        <f ca="1">IF(P120-O$116&gt;=0,VLOOKUP(P120-O$116,Imptable!$A$4:$B$28,2),-VLOOKUP(O$116-P120,Imptable!$A$4:$B$28,2))</f>
        <v>#NAME?</v>
      </c>
      <c r="R120" s="167" t="e">
        <f t="shared" ca="1" si="31"/>
        <v>#NAME?</v>
      </c>
      <c r="S120" s="268"/>
      <c r="T120" s="331">
        <v>7</v>
      </c>
      <c r="U120" s="21">
        <v>20</v>
      </c>
      <c r="V120" s="163" t="str">
        <f ca="1">Scorecards!$AB75</f>
        <v>3NT</v>
      </c>
      <c r="W120" s="82" t="str">
        <f ca="1">Scorecards!$AC75</f>
        <v>N</v>
      </c>
      <c r="X120" s="108">
        <f ca="1">Scorecards!$AE75</f>
        <v>10</v>
      </c>
      <c r="Y120" s="108">
        <f ca="1">Scorecards!$AF75</f>
        <v>630</v>
      </c>
      <c r="Z120" s="167" t="e">
        <f ca="1">IF(Y120-X$116&gt;=0,VLOOKUP(Y120-X$116,Imptable!$A$4:$B$28,2),-VLOOKUP(X$116-Y120,Imptable!$A$4:$B$28,2))</f>
        <v>#NAME?</v>
      </c>
      <c r="AA120" s="167" t="e">
        <f t="shared" ca="1" si="28"/>
        <v>#NAME?</v>
      </c>
      <c r="AB120" s="268"/>
      <c r="AC120" s="331">
        <v>7</v>
      </c>
      <c r="AD120" s="21">
        <v>20</v>
      </c>
      <c r="AE120" s="163" t="str">
        <f ca="1">Scorecards!$AB76</f>
        <v>3H</v>
      </c>
      <c r="AF120" s="82" t="str">
        <f ca="1">Scorecards!$AC76</f>
        <v>S</v>
      </c>
      <c r="AG120" s="108">
        <f ca="1">Scorecards!$AE76</f>
        <v>7</v>
      </c>
      <c r="AH120" s="108">
        <f ca="1">Scorecards!$AF76</f>
        <v>-100</v>
      </c>
      <c r="AI120" s="167" t="e">
        <f ca="1">IF(AH120-AG$116&gt;=0,VLOOKUP(AH120-AG$116,Imptable!$A$4:$B$28,2),-VLOOKUP(AG$116-AH120,Imptable!$A$4:$B$28,2))</f>
        <v>#NAME?</v>
      </c>
      <c r="AJ120" s="167" t="e">
        <f t="shared" ca="1" si="29"/>
        <v>#NAME?</v>
      </c>
    </row>
    <row r="121" spans="1:36">
      <c r="A121" s="165"/>
      <c r="B121" s="332">
        <v>9</v>
      </c>
      <c r="C121" s="21">
        <v>22</v>
      </c>
      <c r="D121" s="163" t="str">
        <f ca="1">Scorecards!$D112</f>
        <v>3NT</v>
      </c>
      <c r="E121" s="82" t="str">
        <f ca="1">Scorecards!$E112</f>
        <v>E</v>
      </c>
      <c r="F121" s="108">
        <f ca="1">Scorecards!$G112</f>
        <v>10</v>
      </c>
      <c r="G121" s="108">
        <f ca="1">Scorecards!$H112</f>
        <v>-630</v>
      </c>
      <c r="H121" s="167" t="e">
        <f ca="1">IF(G121-F$116&gt;=0,VLOOKUP(G121-F$116,Imptable!$A$4:$B$28,2),-VLOOKUP(F$116-G121,Imptable!$A$4:$B$28,2))</f>
        <v>#NAME?</v>
      </c>
      <c r="I121" s="167" t="e">
        <f t="shared" ca="1" si="30"/>
        <v>#NAME?</v>
      </c>
      <c r="J121" s="268"/>
      <c r="K121" s="332">
        <v>9</v>
      </c>
      <c r="L121" s="21">
        <v>22</v>
      </c>
      <c r="M121" s="163" t="str">
        <f ca="1">Scorecards!$D113</f>
        <v>3NT</v>
      </c>
      <c r="N121" s="82" t="str">
        <f ca="1">Scorecards!$E113</f>
        <v>W</v>
      </c>
      <c r="O121" s="108">
        <f ca="1">Scorecards!$G113</f>
        <v>10</v>
      </c>
      <c r="P121" s="108">
        <f ca="1">Scorecards!$H113</f>
        <v>-430</v>
      </c>
      <c r="Q121" s="167" t="e">
        <f ca="1">IF(P121-O$116&gt;=0,VLOOKUP(P121-O$116,Imptable!$A$4:$B$28,2),-VLOOKUP(O$116-P121,Imptable!$A$4:$B$28,2))</f>
        <v>#NAME?</v>
      </c>
      <c r="R121" s="167" t="e">
        <f t="shared" ca="1" si="31"/>
        <v>#NAME?</v>
      </c>
      <c r="S121" s="268"/>
      <c r="T121" s="332">
        <v>9</v>
      </c>
      <c r="U121" s="21">
        <v>22</v>
      </c>
      <c r="V121" s="163" t="str">
        <f ca="1">Scorecards!$D114</f>
        <v>4H</v>
      </c>
      <c r="W121" s="82" t="str">
        <f ca="1">Scorecards!$E114</f>
        <v>S</v>
      </c>
      <c r="X121" s="108">
        <f ca="1">Scorecards!$G114</f>
        <v>11</v>
      </c>
      <c r="Y121" s="108">
        <f ca="1">Scorecards!$H114</f>
        <v>650</v>
      </c>
      <c r="Z121" s="167" t="e">
        <f ca="1">IF(Y121-X$116&gt;=0,VLOOKUP(Y121-X$116,Imptable!$A$4:$B$28,2),-VLOOKUP(X$116-Y121,Imptable!$A$4:$B$28,2))</f>
        <v>#NAME?</v>
      </c>
      <c r="AA121" s="167" t="e">
        <f t="shared" ca="1" si="28"/>
        <v>#NAME?</v>
      </c>
      <c r="AB121" s="268"/>
      <c r="AC121" s="332">
        <v>9</v>
      </c>
      <c r="AD121" s="21">
        <v>22</v>
      </c>
      <c r="AE121" s="163" t="str">
        <f ca="1">Scorecards!$D115</f>
        <v>3C</v>
      </c>
      <c r="AF121" s="82" t="str">
        <f ca="1">Scorecards!$E115</f>
        <v>E</v>
      </c>
      <c r="AG121" s="108">
        <f ca="1">Scorecards!$G115</f>
        <v>11</v>
      </c>
      <c r="AH121" s="108">
        <f ca="1">Scorecards!$H115</f>
        <v>-150</v>
      </c>
      <c r="AI121" s="167" t="e">
        <f ca="1">IF(AH121-AG$116&gt;=0,VLOOKUP(AH121-AG$116,Imptable!$A$4:$B$28,2),-VLOOKUP(AG$116-AH121,Imptable!$A$4:$B$28,2))</f>
        <v>#NAME?</v>
      </c>
      <c r="AJ121" s="167" t="e">
        <f t="shared" ca="1" si="29"/>
        <v>#NAME?</v>
      </c>
    </row>
    <row r="122" spans="1:36">
      <c r="A122" s="165"/>
      <c r="B122" s="324">
        <v>11</v>
      </c>
      <c r="C122" s="21">
        <v>24</v>
      </c>
      <c r="D122" s="163" t="str">
        <f ca="1">Scorecards!$AB112</f>
        <v>4S</v>
      </c>
      <c r="E122" s="82" t="str">
        <f ca="1">Scorecards!$AC112</f>
        <v>W</v>
      </c>
      <c r="F122" s="108">
        <f ca="1">Scorecards!$AE112</f>
        <v>8</v>
      </c>
      <c r="G122" s="108">
        <f ca="1">Scorecards!$AF112</f>
        <v>200</v>
      </c>
      <c r="H122" s="167" t="e">
        <f ca="1">IF(G122-F$116&gt;=0,VLOOKUP(G122-F$116,Imptable!$A$4:$B$28,2),-VLOOKUP(F$116-G122,Imptable!$A$4:$B$28,2))</f>
        <v>#NAME?</v>
      </c>
      <c r="I122" s="167" t="e">
        <f t="shared" ca="1" si="30"/>
        <v>#NAME?</v>
      </c>
      <c r="J122" s="268"/>
      <c r="K122" s="324">
        <v>11</v>
      </c>
      <c r="L122" s="21">
        <v>24</v>
      </c>
      <c r="M122" s="163" t="str">
        <f ca="1">Scorecards!$AB113</f>
        <v>2H</v>
      </c>
      <c r="N122" s="82" t="str">
        <f ca="1">Scorecards!$AC113</f>
        <v>E</v>
      </c>
      <c r="O122" s="108">
        <f ca="1">Scorecards!$AE113</f>
        <v>7</v>
      </c>
      <c r="P122" s="108">
        <f ca="1">Scorecards!$AF113</f>
        <v>50</v>
      </c>
      <c r="Q122" s="167" t="e">
        <f ca="1">IF(P122-O$116&gt;=0,VLOOKUP(P122-O$116,Imptable!$A$4:$B$28,2),-VLOOKUP(O$116-P122,Imptable!$A$4:$B$28,2))</f>
        <v>#NAME?</v>
      </c>
      <c r="R122" s="167" t="e">
        <f t="shared" ca="1" si="31"/>
        <v>#NAME?</v>
      </c>
      <c r="S122" s="268"/>
      <c r="T122" s="324">
        <v>11</v>
      </c>
      <c r="U122" s="21">
        <v>24</v>
      </c>
      <c r="V122" s="163" t="str">
        <f ca="1">Scorecards!$AB114</f>
        <v>4S</v>
      </c>
      <c r="W122" s="82" t="str">
        <f ca="1">Scorecards!$AC114</f>
        <v>N</v>
      </c>
      <c r="X122" s="108">
        <f ca="1">Scorecards!$AE114</f>
        <v>8</v>
      </c>
      <c r="Y122" s="108">
        <f ca="1">Scorecards!$AF114</f>
        <v>-200</v>
      </c>
      <c r="Z122" s="167" t="e">
        <f ca="1">IF(Y122-X$116&gt;=0,VLOOKUP(Y122-X$116,Imptable!$A$4:$B$28,2),-VLOOKUP(X$116-Y122,Imptable!$A$4:$B$28,2))</f>
        <v>#NAME?</v>
      </c>
      <c r="AA122" s="167" t="e">
        <f t="shared" ca="1" si="28"/>
        <v>#NAME?</v>
      </c>
      <c r="AB122" s="268"/>
      <c r="AC122" s="324">
        <v>11</v>
      </c>
      <c r="AD122" s="21">
        <v>24</v>
      </c>
      <c r="AE122" s="163" t="str">
        <f ca="1">Scorecards!$AB115</f>
        <v>1S</v>
      </c>
      <c r="AF122" s="82" t="str">
        <f ca="1">Scorecards!$AC115</f>
        <v>N</v>
      </c>
      <c r="AG122" s="108">
        <f ca="1">Scorecards!$AE115</f>
        <v>7</v>
      </c>
      <c r="AH122" s="108">
        <f ca="1">Scorecards!$AF115</f>
        <v>80</v>
      </c>
      <c r="AI122" s="167" t="e">
        <f ca="1">IF(AH122-AG$116&gt;=0,VLOOKUP(AH122-AG$116,Imptable!$A$4:$B$28,2),-VLOOKUP(AG$116-AH122,Imptable!$A$4:$B$28,2))</f>
        <v>#NAME?</v>
      </c>
      <c r="AJ122" s="167" t="e">
        <f t="shared" ca="1" si="29"/>
        <v>#NAME?</v>
      </c>
    </row>
    <row r="123" spans="1:36">
      <c r="A123" s="165"/>
      <c r="B123" s="321">
        <v>13</v>
      </c>
      <c r="C123" s="143">
        <v>2</v>
      </c>
      <c r="D123" s="163" t="str">
        <f ca="1">Scorecards!$P34</f>
        <v>4Sx</v>
      </c>
      <c r="E123" s="82" t="str">
        <f ca="1">Scorecards!$Q34</f>
        <v>E</v>
      </c>
      <c r="F123" s="108">
        <f ca="1">Scorecards!$S34</f>
        <v>8</v>
      </c>
      <c r="G123" s="108">
        <f ca="1">-Scorecards!$T34</f>
        <v>500</v>
      </c>
      <c r="H123" s="167" t="e">
        <f ca="1">IF(G123-F$116&gt;=0,VLOOKUP(G123-F$116,Imptable!$A$4:$B$28,2),-VLOOKUP(F$116-G123,Imptable!$A$4:$B$28,2))</f>
        <v>#NAME?</v>
      </c>
      <c r="I123" s="167" t="e">
        <f t="shared" ca="1" si="30"/>
        <v>#NAME?</v>
      </c>
      <c r="J123" s="268"/>
      <c r="K123" s="321">
        <v>13</v>
      </c>
      <c r="L123" s="143">
        <v>2</v>
      </c>
      <c r="M123" s="163" t="str">
        <f ca="1">Scorecards!$P35</f>
        <v>3D</v>
      </c>
      <c r="N123" s="82" t="str">
        <f ca="1">Scorecards!$Q35</f>
        <v>W</v>
      </c>
      <c r="O123" s="108">
        <f ca="1">Scorecards!$S35</f>
        <v>9</v>
      </c>
      <c r="P123" s="108">
        <f ca="1">-Scorecards!$T35</f>
        <v>-110</v>
      </c>
      <c r="Q123" s="167" t="e">
        <f ca="1">IF(P123-O$116&gt;=0,VLOOKUP(P123-O$116,Imptable!$A$4:$B$28,2),-VLOOKUP(O$116-P123,Imptable!$A$4:$B$28,2))</f>
        <v>#NAME?</v>
      </c>
      <c r="R123" s="167" t="e">
        <f t="shared" ca="1" si="31"/>
        <v>#NAME?</v>
      </c>
      <c r="S123" s="268"/>
      <c r="T123" s="321">
        <v>13</v>
      </c>
      <c r="U123" s="143">
        <v>2</v>
      </c>
      <c r="V123" s="163" t="str">
        <f ca="1">Scorecards!$P36</f>
        <v>6Sx</v>
      </c>
      <c r="W123" s="82" t="str">
        <f ca="1">Scorecards!$Q36</f>
        <v>N</v>
      </c>
      <c r="X123" s="108">
        <f ca="1">Scorecards!$S36</f>
        <v>9</v>
      </c>
      <c r="Y123" s="108">
        <f ca="1">-Scorecards!$T36</f>
        <v>-800</v>
      </c>
      <c r="Z123" s="167" t="e">
        <f ca="1">IF(Y123-X$116&gt;=0,VLOOKUP(Y123-X$116,Imptable!$A$4:$B$28,2),-VLOOKUP(X$116-Y123,Imptable!$A$4:$B$28,2))</f>
        <v>#NAME?</v>
      </c>
      <c r="AA123" s="167" t="e">
        <f t="shared" ca="1" si="28"/>
        <v>#NAME?</v>
      </c>
      <c r="AB123" s="268"/>
      <c r="AC123" s="321">
        <v>13</v>
      </c>
      <c r="AD123" s="143">
        <v>2</v>
      </c>
      <c r="AE123" s="163" t="str">
        <f ca="1">Scorecards!$P37</f>
        <v>1NT</v>
      </c>
      <c r="AF123" s="82" t="str">
        <f ca="1">Scorecards!$Q37</f>
        <v>N</v>
      </c>
      <c r="AG123" s="108">
        <f ca="1">Scorecards!$S37</f>
        <v>6</v>
      </c>
      <c r="AH123" s="108">
        <f ca="1">-Scorecards!$T37</f>
        <v>-50</v>
      </c>
      <c r="AI123" s="167" t="e">
        <f ca="1">IF(AH123-AG$116&gt;=0,VLOOKUP(AH123-AG$116,Imptable!$A$4:$B$28,2),-VLOOKUP(AG$116-AH123,Imptable!$A$4:$B$28,2))</f>
        <v>#NAME?</v>
      </c>
      <c r="AJ123" s="167" t="e">
        <f t="shared" ca="1" si="29"/>
        <v>#NAME?</v>
      </c>
    </row>
    <row r="124" spans="1:36">
      <c r="A124" s="165"/>
      <c r="B124" s="321">
        <v>15</v>
      </c>
      <c r="C124" s="144">
        <v>4</v>
      </c>
      <c r="D124" s="163" t="str">
        <f ca="1">Scorecards!$AN34</f>
        <v>2NT</v>
      </c>
      <c r="E124" s="82" t="str">
        <f ca="1">Scorecards!$AO34</f>
        <v>E</v>
      </c>
      <c r="F124" s="108">
        <f ca="1">Scorecards!$AQ34</f>
        <v>8</v>
      </c>
      <c r="G124" s="108">
        <f ca="1">-Scorecards!$AR34</f>
        <v>-120</v>
      </c>
      <c r="H124" s="167" t="e">
        <f ca="1">IF(G124-F$116&gt;=0,VLOOKUP(G124-F$116,Imptable!$A$4:$B$28,2),-VLOOKUP(F$116-G124,Imptable!$A$4:$B$28,2))</f>
        <v>#NAME?</v>
      </c>
      <c r="I124" s="167" t="e">
        <f t="shared" ca="1" si="30"/>
        <v>#NAME?</v>
      </c>
      <c r="J124" s="268"/>
      <c r="K124" s="321">
        <v>15</v>
      </c>
      <c r="L124" s="144">
        <v>4</v>
      </c>
      <c r="M124" s="163" t="str">
        <f ca="1">Scorecards!$AN35</f>
        <v>3C</v>
      </c>
      <c r="N124" s="82" t="str">
        <f ca="1">Scorecards!$AO35</f>
        <v>N</v>
      </c>
      <c r="O124" s="108">
        <f ca="1">Scorecards!$AQ35</f>
        <v>7</v>
      </c>
      <c r="P124" s="108">
        <f ca="1">-Scorecards!$AR35</f>
        <v>-100</v>
      </c>
      <c r="Q124" s="167" t="e">
        <f ca="1">IF(P124-O$116&gt;=0,VLOOKUP(P124-O$116,Imptable!$A$4:$B$28,2),-VLOOKUP(O$116-P124,Imptable!$A$4:$B$28,2))</f>
        <v>#NAME?</v>
      </c>
      <c r="R124" s="167" t="e">
        <f t="shared" ca="1" si="31"/>
        <v>#NAME?</v>
      </c>
      <c r="S124" s="268"/>
      <c r="T124" s="321">
        <v>15</v>
      </c>
      <c r="U124" s="144">
        <v>4</v>
      </c>
      <c r="V124" s="163" t="str">
        <f ca="1">Scorecards!$AN36</f>
        <v>5H</v>
      </c>
      <c r="W124" s="82" t="str">
        <f ca="1">Scorecards!$AO36</f>
        <v>S</v>
      </c>
      <c r="X124" s="108">
        <f ca="1">Scorecards!$AQ36</f>
        <v>11</v>
      </c>
      <c r="Y124" s="108">
        <f ca="1">-Scorecards!$AR36</f>
        <v>650</v>
      </c>
      <c r="Z124" s="167" t="e">
        <f ca="1">IF(Y124-X$116&gt;=0,VLOOKUP(Y124-X$116,Imptable!$A$4:$B$28,2),-VLOOKUP(X$116-Y124,Imptable!$A$4:$B$28,2))</f>
        <v>#NAME?</v>
      </c>
      <c r="AA124" s="167" t="e">
        <f t="shared" ca="1" si="28"/>
        <v>#NAME?</v>
      </c>
      <c r="AB124" s="268"/>
      <c r="AC124" s="321">
        <v>15</v>
      </c>
      <c r="AD124" s="144">
        <v>4</v>
      </c>
      <c r="AE124" s="163" t="str">
        <f ca="1">Scorecards!$AN37</f>
        <v>1S</v>
      </c>
      <c r="AF124" s="82" t="str">
        <f ca="1">Scorecards!$AO37</f>
        <v>N</v>
      </c>
      <c r="AG124" s="108">
        <f ca="1">Scorecards!$AQ37</f>
        <v>10</v>
      </c>
      <c r="AH124" s="108">
        <f ca="1">-Scorecards!$AR37</f>
        <v>170</v>
      </c>
      <c r="AI124" s="167" t="e">
        <f ca="1">IF(AH124-AG$116&gt;=0,VLOOKUP(AH124-AG$116,Imptable!$A$4:$B$28,2),-VLOOKUP(AG$116-AH124,Imptable!$A$4:$B$28,2))</f>
        <v>#NAME?</v>
      </c>
      <c r="AJ124" s="167" t="e">
        <f t="shared" ca="1" si="29"/>
        <v>#NAME?</v>
      </c>
    </row>
    <row r="125" spans="1:36">
      <c r="A125" s="165"/>
      <c r="B125" s="321">
        <v>17</v>
      </c>
      <c r="C125" s="15">
        <v>6</v>
      </c>
      <c r="D125" s="163" t="str">
        <f ca="1">Scorecards!$P73</f>
        <v>2S</v>
      </c>
      <c r="E125" s="82" t="str">
        <f ca="1">Scorecards!$Q73</f>
        <v>E</v>
      </c>
      <c r="F125" s="108">
        <f ca="1">Scorecards!$S73</f>
        <v>8</v>
      </c>
      <c r="G125" s="108">
        <f ca="1">-Scorecards!$T73</f>
        <v>-110</v>
      </c>
      <c r="H125" s="167" t="e">
        <f ca="1">IF(G125-F$116&gt;=0,VLOOKUP(G125-F$116,Imptable!$A$4:$B$28,2),-VLOOKUP(F$116-G125,Imptable!$A$4:$B$28,2))</f>
        <v>#NAME?</v>
      </c>
      <c r="I125" s="167" t="e">
        <f t="shared" ca="1" si="30"/>
        <v>#NAME?</v>
      </c>
      <c r="J125" s="268"/>
      <c r="K125" s="321">
        <v>17</v>
      </c>
      <c r="L125" s="15">
        <v>6</v>
      </c>
      <c r="M125" s="163" t="str">
        <f ca="1">Scorecards!$P74</f>
        <v>3D</v>
      </c>
      <c r="N125" s="82" t="str">
        <f ca="1">Scorecards!$Q74</f>
        <v>W</v>
      </c>
      <c r="O125" s="108">
        <f ca="1">Scorecards!$S74</f>
        <v>10</v>
      </c>
      <c r="P125" s="108">
        <f ca="1">-Scorecards!$T74</f>
        <v>-130</v>
      </c>
      <c r="Q125" s="167" t="e">
        <f ca="1">IF(P125-O$116&gt;=0,VLOOKUP(P125-O$116,Imptable!$A$4:$B$28,2),-VLOOKUP(O$116-P125,Imptable!$A$4:$B$28,2))</f>
        <v>#NAME?</v>
      </c>
      <c r="R125" s="167" t="e">
        <f t="shared" ca="1" si="31"/>
        <v>#NAME?</v>
      </c>
      <c r="S125" s="268"/>
      <c r="T125" s="321">
        <v>17</v>
      </c>
      <c r="U125" s="15">
        <v>6</v>
      </c>
      <c r="V125" s="163" t="str">
        <f ca="1">Scorecards!$P75</f>
        <v>4H</v>
      </c>
      <c r="W125" s="82" t="str">
        <f ca="1">Scorecards!$Q75</f>
        <v>S</v>
      </c>
      <c r="X125" s="108">
        <f ca="1">Scorecards!$S75</f>
        <v>11</v>
      </c>
      <c r="Y125" s="108">
        <f ca="1">-Scorecards!$T75</f>
        <v>650</v>
      </c>
      <c r="Z125" s="167" t="e">
        <f ca="1">IF(Y125-X$116&gt;=0,VLOOKUP(Y125-X$116,Imptable!$A$4:$B$28,2),-VLOOKUP(X$116-Y125,Imptable!$A$4:$B$28,2))</f>
        <v>#NAME?</v>
      </c>
      <c r="AA125" s="167" t="e">
        <f t="shared" ca="1" si="28"/>
        <v>#NAME?</v>
      </c>
      <c r="AB125" s="268"/>
      <c r="AC125" s="321">
        <v>17</v>
      </c>
      <c r="AD125" s="15">
        <v>6</v>
      </c>
      <c r="AE125" s="163" t="str">
        <f ca="1">Scorecards!$P76</f>
        <v>2H</v>
      </c>
      <c r="AF125" s="82" t="str">
        <f ca="1">Scorecards!$Q76</f>
        <v>N</v>
      </c>
      <c r="AG125" s="108">
        <f ca="1">Scorecards!$S76</f>
        <v>9</v>
      </c>
      <c r="AH125" s="108">
        <f ca="1">-Scorecards!$T76</f>
        <v>140</v>
      </c>
      <c r="AI125" s="167" t="e">
        <f ca="1">IF(AH125-AG$116&gt;=0,VLOOKUP(AH125-AG$116,Imptable!$A$4:$B$28,2),-VLOOKUP(AG$116-AH125,Imptable!$A$4:$B$28,2))</f>
        <v>#NAME?</v>
      </c>
      <c r="AJ125" s="167" t="e">
        <f t="shared" ca="1" si="29"/>
        <v>#NAME?</v>
      </c>
    </row>
    <row r="126" spans="1:36">
      <c r="A126" s="165"/>
      <c r="B126" s="321">
        <v>19</v>
      </c>
      <c r="C126" s="145">
        <v>8</v>
      </c>
      <c r="D126" s="163" t="str">
        <f ca="1">Scorecards!$AN73</f>
        <v>3NT</v>
      </c>
      <c r="E126" s="82" t="str">
        <f ca="1">Scorecards!$AO73</f>
        <v>E</v>
      </c>
      <c r="F126" s="108">
        <f ca="1">Scorecards!$AQ73</f>
        <v>7</v>
      </c>
      <c r="G126" s="108">
        <f ca="1">-Scorecards!$AR73</f>
        <v>200</v>
      </c>
      <c r="H126" s="167" t="e">
        <f ca="1">IF(G126-F$116&gt;=0,VLOOKUP(G126-F$116,Imptable!$A$4:$B$28,2),-VLOOKUP(F$116-G126,Imptable!$A$4:$B$28,2))</f>
        <v>#NAME?</v>
      </c>
      <c r="I126" s="167" t="e">
        <f t="shared" ca="1" si="30"/>
        <v>#NAME?</v>
      </c>
      <c r="J126" s="268"/>
      <c r="K126" s="321">
        <v>19</v>
      </c>
      <c r="L126" s="145">
        <v>8</v>
      </c>
      <c r="M126" s="163" t="str">
        <f ca="1">Scorecards!$AN74</f>
        <v>2NT</v>
      </c>
      <c r="N126" s="82" t="str">
        <f ca="1">Scorecards!$AO74</f>
        <v>W</v>
      </c>
      <c r="O126" s="108">
        <f ca="1">Scorecards!$AQ74</f>
        <v>5</v>
      </c>
      <c r="P126" s="108">
        <f ca="1">-Scorecards!$AR74</f>
        <v>150</v>
      </c>
      <c r="Q126" s="167" t="e">
        <f ca="1">IF(P126-O$116&gt;=0,VLOOKUP(P126-O$116,Imptable!$A$4:$B$28,2),-VLOOKUP(O$116-P126,Imptable!$A$4:$B$28,2))</f>
        <v>#NAME?</v>
      </c>
      <c r="R126" s="167" t="e">
        <f t="shared" ca="1" si="31"/>
        <v>#NAME?</v>
      </c>
      <c r="S126" s="268"/>
      <c r="T126" s="321">
        <v>19</v>
      </c>
      <c r="U126" s="145">
        <v>8</v>
      </c>
      <c r="V126" s="163" t="str">
        <f ca="1">Scorecards!$AN75</f>
        <v>3NT</v>
      </c>
      <c r="W126" s="82" t="str">
        <f ca="1">Scorecards!$AO75</f>
        <v>S</v>
      </c>
      <c r="X126" s="108">
        <f ca="1">Scorecards!$AQ75</f>
        <v>11</v>
      </c>
      <c r="Y126" s="108">
        <f ca="1">-Scorecards!$AR75</f>
        <v>660</v>
      </c>
      <c r="Z126" s="167" t="e">
        <f ca="1">IF(Y126-X$116&gt;=0,VLOOKUP(Y126-X$116,Imptable!$A$4:$B$28,2),-VLOOKUP(X$116-Y126,Imptable!$A$4:$B$28,2))</f>
        <v>#NAME?</v>
      </c>
      <c r="AA126" s="167" t="e">
        <f t="shared" ca="1" si="28"/>
        <v>#NAME?</v>
      </c>
      <c r="AB126" s="268"/>
      <c r="AC126" s="321">
        <v>19</v>
      </c>
      <c r="AD126" s="145">
        <v>8</v>
      </c>
      <c r="AE126" s="163" t="str">
        <f ca="1">Scorecards!$AN76</f>
        <v>1S</v>
      </c>
      <c r="AF126" s="82" t="str">
        <f ca="1">Scorecards!$AO76</f>
        <v>N</v>
      </c>
      <c r="AG126" s="108">
        <f ca="1">Scorecards!$AQ76</f>
        <v>8</v>
      </c>
      <c r="AH126" s="108">
        <f ca="1">-Scorecards!$AR76</f>
        <v>110</v>
      </c>
      <c r="AI126" s="167" t="e">
        <f ca="1">IF(AH126-AG$116&gt;=0,VLOOKUP(AH126-AG$116,Imptable!$A$4:$B$28,2),-VLOOKUP(AG$116-AH126,Imptable!$A$4:$B$28,2))</f>
        <v>#NAME?</v>
      </c>
      <c r="AJ126" s="167" t="e">
        <f t="shared" ca="1" si="29"/>
        <v>#NAME?</v>
      </c>
    </row>
    <row r="127" spans="1:36">
      <c r="A127" s="165"/>
      <c r="B127" s="321">
        <v>21</v>
      </c>
      <c r="C127" s="146">
        <v>10</v>
      </c>
      <c r="D127" s="163" t="str">
        <f ca="1">Scorecards!$P112</f>
        <v>4S</v>
      </c>
      <c r="E127" s="82" t="str">
        <f ca="1">Scorecards!$Q112</f>
        <v>E</v>
      </c>
      <c r="F127" s="108">
        <f ca="1">Scorecards!$S112</f>
        <v>8</v>
      </c>
      <c r="G127" s="108">
        <f ca="1">-Scorecards!$T112</f>
        <v>200</v>
      </c>
      <c r="H127" s="167" t="e">
        <f ca="1">IF(G127-F$116&gt;=0,VLOOKUP(G127-F$116,Imptable!$A$4:$B$28,2),-VLOOKUP(F$116-G127,Imptable!$A$4:$B$28,2))</f>
        <v>#NAME?</v>
      </c>
      <c r="I127" s="167" t="e">
        <f t="shared" ca="1" si="30"/>
        <v>#NAME?</v>
      </c>
      <c r="J127" s="268"/>
      <c r="K127" s="321">
        <v>21</v>
      </c>
      <c r="L127" s="146">
        <v>10</v>
      </c>
      <c r="M127" s="163" t="str">
        <f ca="1">Scorecards!$P113</f>
        <v>2NT</v>
      </c>
      <c r="N127" s="82" t="str">
        <f ca="1">Scorecards!$Q113</f>
        <v>W</v>
      </c>
      <c r="O127" s="108">
        <f ca="1">Scorecards!$S113</f>
        <v>5</v>
      </c>
      <c r="P127" s="108">
        <f ca="1">-Scorecards!$T113</f>
        <v>150</v>
      </c>
      <c r="Q127" s="167" t="e">
        <f ca="1">IF(P127-O$116&gt;=0,VLOOKUP(P127-O$116,Imptable!$A$4:$B$28,2),-VLOOKUP(O$116-P127,Imptable!$A$4:$B$28,2))</f>
        <v>#NAME?</v>
      </c>
      <c r="R127" s="167" t="e">
        <f t="shared" ca="1" si="31"/>
        <v>#NAME?</v>
      </c>
      <c r="S127" s="268"/>
      <c r="T127" s="321">
        <v>21</v>
      </c>
      <c r="U127" s="146">
        <v>10</v>
      </c>
      <c r="V127" s="163" t="str">
        <f ca="1">Scorecards!$P114</f>
        <v>4S</v>
      </c>
      <c r="W127" s="82" t="str">
        <f ca="1">Scorecards!$Q114</f>
        <v>S</v>
      </c>
      <c r="X127" s="108">
        <f ca="1">Scorecards!$S114</f>
        <v>10</v>
      </c>
      <c r="Y127" s="108">
        <f ca="1">-Scorecards!$T114</f>
        <v>620</v>
      </c>
      <c r="Z127" s="167" t="e">
        <f ca="1">IF(Y127-X$116&gt;=0,VLOOKUP(Y127-X$116,Imptable!$A$4:$B$28,2),-VLOOKUP(X$116-Y127,Imptable!$A$4:$B$28,2))</f>
        <v>#NAME?</v>
      </c>
      <c r="AA127" s="167" t="e">
        <f t="shared" ca="1" si="28"/>
        <v>#NAME?</v>
      </c>
      <c r="AB127" s="268"/>
      <c r="AC127" s="321">
        <v>21</v>
      </c>
      <c r="AD127" s="146">
        <v>10</v>
      </c>
      <c r="AE127" s="163" t="str">
        <f ca="1">Scorecards!$P115</f>
        <v>3S</v>
      </c>
      <c r="AF127" s="82" t="str">
        <f ca="1">Scorecards!$Q115</f>
        <v>S</v>
      </c>
      <c r="AG127" s="108">
        <f ca="1">Scorecards!$S115</f>
        <v>9</v>
      </c>
      <c r="AH127" s="108">
        <f ca="1">-Scorecards!$T115</f>
        <v>140</v>
      </c>
      <c r="AI127" s="167" t="e">
        <f ca="1">IF(AH127-AG$116&gt;=0,VLOOKUP(AH127-AG$116,Imptable!$A$4:$B$28,2),-VLOOKUP(AG$116-AH127,Imptable!$A$4:$B$28,2))</f>
        <v>#NAME?</v>
      </c>
      <c r="AJ127" s="167" t="e">
        <f t="shared" ca="1" si="29"/>
        <v>#NAME?</v>
      </c>
    </row>
    <row r="128" spans="1:36">
      <c r="A128" s="165"/>
      <c r="B128" s="179">
        <v>23</v>
      </c>
      <c r="C128" s="148">
        <v>12</v>
      </c>
      <c r="D128" s="164" t="str">
        <f ca="1">Scorecards!$AN112</f>
        <v>4S</v>
      </c>
      <c r="E128" s="101" t="str">
        <f ca="1">Scorecards!$AO112</f>
        <v>E</v>
      </c>
      <c r="F128" s="109">
        <f ca="1">Scorecards!$AQ112</f>
        <v>8</v>
      </c>
      <c r="G128" s="109">
        <f ca="1">-Scorecards!$AR112</f>
        <v>200</v>
      </c>
      <c r="H128" s="171" t="e">
        <f ca="1">IF(G128-F$116&gt;=0,VLOOKUP(G128-F$116,Imptable!$A$4:$B$28,2),-VLOOKUP(F$116-G128,Imptable!$A$4:$B$28,2))</f>
        <v>#NAME?</v>
      </c>
      <c r="I128" s="168" t="e">
        <f t="shared" ca="1" si="30"/>
        <v>#NAME?</v>
      </c>
      <c r="J128" s="268"/>
      <c r="K128" s="179">
        <v>23</v>
      </c>
      <c r="L128" s="148">
        <v>12</v>
      </c>
      <c r="M128" s="164" t="str">
        <f ca="1">Scorecards!$AN113</f>
        <v>1NT</v>
      </c>
      <c r="N128" s="101" t="str">
        <f ca="1">Scorecards!$AO113</f>
        <v>W</v>
      </c>
      <c r="O128" s="109">
        <f ca="1">Scorecards!$AQ113</f>
        <v>5</v>
      </c>
      <c r="P128" s="109">
        <f ca="1">-Scorecards!$AR113</f>
        <v>100</v>
      </c>
      <c r="Q128" s="171" t="e">
        <f ca="1">IF(P128-O$116&gt;=0,VLOOKUP(P128-O$116,Imptable!$A$4:$B$28,2),-VLOOKUP(O$116-P128,Imptable!$A$4:$B$28,2))</f>
        <v>#NAME?</v>
      </c>
      <c r="R128" s="168" t="e">
        <f t="shared" ca="1" si="31"/>
        <v>#NAME?</v>
      </c>
      <c r="S128" s="268"/>
      <c r="T128" s="179">
        <v>23</v>
      </c>
      <c r="U128" s="148">
        <v>12</v>
      </c>
      <c r="V128" s="164" t="str">
        <f ca="1">Scorecards!$AN114</f>
        <v>4H</v>
      </c>
      <c r="W128" s="101" t="str">
        <f ca="1">Scorecards!$AO114</f>
        <v>S</v>
      </c>
      <c r="X128" s="109">
        <f ca="1">Scorecards!$AQ114</f>
        <v>10</v>
      </c>
      <c r="Y128" s="109">
        <f ca="1">-Scorecards!$AR114</f>
        <v>620</v>
      </c>
      <c r="Z128" s="171" t="e">
        <f ca="1">IF(Y128-X$116&gt;=0,VLOOKUP(Y128-X$116,Imptable!$A$4:$B$28,2),-VLOOKUP(X$116-Y128,Imptable!$A$4:$B$28,2))</f>
        <v>#NAME?</v>
      </c>
      <c r="AA128" s="168" t="e">
        <f t="shared" ca="1" si="28"/>
        <v>#NAME?</v>
      </c>
      <c r="AB128" s="268"/>
      <c r="AC128" s="179">
        <v>23</v>
      </c>
      <c r="AD128" s="148">
        <v>12</v>
      </c>
      <c r="AE128" s="164" t="str">
        <f ca="1">Scorecards!$AN115</f>
        <v>3C</v>
      </c>
      <c r="AF128" s="101" t="str">
        <f ca="1">Scorecards!$AO115</f>
        <v>E</v>
      </c>
      <c r="AG128" s="109">
        <f ca="1">Scorecards!$AQ115</f>
        <v>9</v>
      </c>
      <c r="AH128" s="109">
        <f ca="1">-Scorecards!$AR115</f>
        <v>-110</v>
      </c>
      <c r="AI128" s="171" t="e">
        <f ca="1">IF(AH128-AG$116&gt;=0,VLOOKUP(AH128-AG$116,Imptable!$A$4:$B$28,2),-VLOOKUP(AG$116-AH128,Imptable!$A$4:$B$28,2))</f>
        <v>#NAME?</v>
      </c>
      <c r="AJ128" s="168" t="e">
        <f t="shared" ca="1" si="29"/>
        <v>#NAME?</v>
      </c>
    </row>
    <row r="129" spans="1:27">
      <c r="A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  <c r="AA129" s="165"/>
    </row>
    <row r="130" spans="1:27">
      <c r="A130" s="165"/>
      <c r="B130" s="23"/>
      <c r="G130"/>
      <c r="H130"/>
      <c r="J130" s="165"/>
      <c r="S130" s="165"/>
    </row>
    <row r="131" spans="1:27">
      <c r="A131" s="165"/>
      <c r="B131" s="5"/>
      <c r="D131" s="5"/>
      <c r="F131" s="5"/>
      <c r="G131"/>
      <c r="J131" s="165"/>
      <c r="S131" s="165"/>
    </row>
    <row r="132" spans="1:27">
      <c r="A132" s="165"/>
      <c r="B132" s="5"/>
      <c r="D132" s="173"/>
      <c r="E132" s="5"/>
      <c r="F132" s="5"/>
      <c r="G132"/>
      <c r="H132" s="166"/>
      <c r="J132" s="165"/>
      <c r="S132" s="165"/>
    </row>
    <row r="133" spans="1:27">
      <c r="A133" s="165"/>
      <c r="B133" s="5"/>
      <c r="D133" s="173"/>
      <c r="E133" s="5"/>
      <c r="F133" s="5"/>
      <c r="G133"/>
      <c r="H133" s="166"/>
      <c r="J133" s="165"/>
      <c r="S133" s="165"/>
    </row>
    <row r="134" spans="1:27">
      <c r="A134" s="165"/>
      <c r="B134" s="5"/>
      <c r="D134" s="173"/>
      <c r="E134" s="5"/>
      <c r="F134" s="5"/>
      <c r="G134"/>
      <c r="H134" s="166"/>
      <c r="J134" s="165"/>
      <c r="S134" s="165"/>
    </row>
    <row r="135" spans="1:27">
      <c r="A135" s="165"/>
      <c r="B135" s="5"/>
      <c r="D135" s="173"/>
      <c r="E135" s="5"/>
      <c r="F135" s="5"/>
      <c r="G135"/>
      <c r="H135" s="166"/>
      <c r="J135" s="165"/>
      <c r="S135" s="165"/>
    </row>
    <row r="136" spans="1:27">
      <c r="A136" s="165"/>
      <c r="B136" s="5"/>
      <c r="D136" s="173"/>
      <c r="E136" s="5"/>
      <c r="F136" s="5"/>
      <c r="G136"/>
      <c r="H136" s="166"/>
    </row>
    <row r="137" spans="1:27">
      <c r="A137" s="165"/>
      <c r="B137" s="5"/>
      <c r="D137" s="173"/>
      <c r="E137" s="5"/>
      <c r="F137" s="5"/>
      <c r="G137"/>
      <c r="H137" s="166"/>
    </row>
    <row r="138" spans="1:27">
      <c r="A138" s="165"/>
      <c r="B138" s="5"/>
      <c r="D138" s="173"/>
      <c r="E138" s="5"/>
      <c r="F138" s="5"/>
      <c r="G138"/>
      <c r="H138" s="166"/>
    </row>
    <row r="139" spans="1:27">
      <c r="A139" s="165"/>
      <c r="B139" s="5"/>
      <c r="D139" s="173"/>
      <c r="E139" s="5"/>
      <c r="F139" s="5"/>
      <c r="G139"/>
      <c r="H139" s="166"/>
    </row>
    <row r="140" spans="1:27">
      <c r="B140" s="5"/>
      <c r="D140" s="173"/>
      <c r="E140" s="5"/>
      <c r="F140" s="5"/>
      <c r="G140"/>
      <c r="H140" s="166"/>
    </row>
    <row r="141" spans="1:27">
      <c r="B141" s="5"/>
      <c r="D141" s="173"/>
      <c r="E141" s="5"/>
      <c r="F141" s="5"/>
      <c r="G141"/>
      <c r="H141" s="166"/>
    </row>
    <row r="142" spans="1:27">
      <c r="B142" s="5"/>
      <c r="D142" s="173"/>
      <c r="E142" s="5"/>
      <c r="F142" s="5"/>
      <c r="G142"/>
      <c r="H142" s="166"/>
    </row>
    <row r="143" spans="1:27">
      <c r="B143" s="5"/>
      <c r="D143" s="173"/>
      <c r="E143" s="5"/>
      <c r="F143" s="5"/>
      <c r="G143"/>
      <c r="H143" s="166"/>
    </row>
    <row r="144" spans="1:27">
      <c r="B144" s="5"/>
      <c r="D144" s="5"/>
      <c r="E144" s="5"/>
      <c r="F144" s="5"/>
      <c r="G144"/>
    </row>
  </sheetData>
  <mergeCells count="32">
    <mergeCell ref="H115:I115"/>
    <mergeCell ref="Q115:R115"/>
    <mergeCell ref="Z115:AA115"/>
    <mergeCell ref="AI115:AJ115"/>
    <mergeCell ref="H99:I99"/>
    <mergeCell ref="Q99:R99"/>
    <mergeCell ref="Z99:AA99"/>
    <mergeCell ref="AI99:AJ99"/>
    <mergeCell ref="H83:I83"/>
    <mergeCell ref="Q83:R83"/>
    <mergeCell ref="Z83:AA83"/>
    <mergeCell ref="AI83:AJ83"/>
    <mergeCell ref="H67:I67"/>
    <mergeCell ref="Q67:R67"/>
    <mergeCell ref="Z67:AA67"/>
    <mergeCell ref="AI67:AJ67"/>
    <mergeCell ref="H51:I51"/>
    <mergeCell ref="Q51:R51"/>
    <mergeCell ref="Z51:AA51"/>
    <mergeCell ref="AI51:AJ51"/>
    <mergeCell ref="H35:I35"/>
    <mergeCell ref="Q35:R35"/>
    <mergeCell ref="Z35:AA35"/>
    <mergeCell ref="AI35:AJ35"/>
    <mergeCell ref="H19:I19"/>
    <mergeCell ref="Q19:R19"/>
    <mergeCell ref="Z19:AA19"/>
    <mergeCell ref="AI19:AJ19"/>
    <mergeCell ref="H3:I3"/>
    <mergeCell ref="Q3:R3"/>
    <mergeCell ref="Z3:AA3"/>
    <mergeCell ref="AI3:AJ3"/>
  </mergeCells>
  <phoneticPr fontId="9" type="noConversion"/>
  <pageMargins left="0.7" right="0.7" top="0.75" bottom="0.75" header="0.3" footer="0.3"/>
  <pageSetup paperSize="9" orientation="portrait" horizontalDpi="4294967293" verticalDpi="0" copies="8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V117"/>
  <sheetViews>
    <sheetView topLeftCell="U80" workbookViewId="0">
      <selection activeCell="AE104" sqref="AE104"/>
    </sheetView>
  </sheetViews>
  <sheetFormatPr defaultRowHeight="15"/>
  <cols>
    <col min="1" max="1" width="5" customWidth="1"/>
    <col min="2" max="3" width="6" customWidth="1"/>
    <col min="4" max="4" width="8.5703125" customWidth="1"/>
    <col min="5" max="7" width="5.7109375" customWidth="1"/>
    <col min="8" max="8" width="7.140625" customWidth="1"/>
    <col min="9" max="10" width="5.28515625" customWidth="1"/>
    <col min="11" max="11" width="8.85546875" style="5" customWidth="1"/>
    <col min="12" max="12" width="6.5703125" style="5" customWidth="1"/>
    <col min="13" max="13" width="5" customWidth="1"/>
    <col min="14" max="15" width="6" customWidth="1"/>
    <col min="16" max="16" width="8.5703125" customWidth="1"/>
    <col min="17" max="19" width="5.7109375" customWidth="1"/>
    <col min="20" max="20" width="7.140625" customWidth="1"/>
    <col min="21" max="22" width="5.28515625" customWidth="1"/>
    <col min="23" max="23" width="8.85546875" style="5" customWidth="1"/>
    <col min="24" max="24" width="6.5703125" style="5" customWidth="1"/>
    <col min="25" max="25" width="5" customWidth="1"/>
    <col min="26" max="27" width="6" customWidth="1"/>
    <col min="28" max="28" width="8.5703125" customWidth="1"/>
    <col min="29" max="31" width="5.7109375" customWidth="1"/>
    <col min="32" max="32" width="7.140625" customWidth="1"/>
    <col min="33" max="34" width="5.28515625" customWidth="1"/>
    <col min="35" max="35" width="8.85546875" style="5" customWidth="1"/>
    <col min="36" max="36" width="6.5703125" style="5" customWidth="1"/>
    <col min="37" max="37" width="5" customWidth="1"/>
    <col min="38" max="39" width="6" customWidth="1"/>
    <col min="40" max="40" width="8.5703125" customWidth="1"/>
    <col min="41" max="43" width="5.7109375" customWidth="1"/>
    <col min="44" max="44" width="7.140625" customWidth="1"/>
    <col min="45" max="46" width="5.28515625" customWidth="1"/>
    <col min="47" max="47" width="8.85546875" style="5" customWidth="1"/>
    <col min="48" max="48" width="6.5703125" style="5" customWidth="1"/>
  </cols>
  <sheetData>
    <row r="1" spans="1:48">
      <c r="A1" t="s">
        <v>156</v>
      </c>
      <c r="H1" s="5"/>
      <c r="I1" s="5"/>
    </row>
    <row r="2" spans="1:48" ht="15.75" thickBot="1">
      <c r="H2" s="5"/>
      <c r="I2" s="5"/>
    </row>
    <row r="3" spans="1:48">
      <c r="B3" s="199" t="s">
        <v>17</v>
      </c>
      <c r="C3" s="200"/>
      <c r="D3" s="201" t="s">
        <v>39</v>
      </c>
      <c r="E3" s="201"/>
      <c r="F3" s="201"/>
      <c r="G3" s="201"/>
      <c r="H3" s="202"/>
      <c r="I3" s="361"/>
      <c r="J3" s="361"/>
      <c r="K3" s="202"/>
      <c r="L3" s="283"/>
      <c r="N3" s="209" t="s">
        <v>22</v>
      </c>
      <c r="O3" s="210"/>
      <c r="P3" s="211" t="s">
        <v>127</v>
      </c>
      <c r="Q3" s="211"/>
      <c r="R3" s="211"/>
      <c r="S3" s="211"/>
      <c r="T3" s="212"/>
      <c r="U3" s="362"/>
      <c r="V3" s="362"/>
      <c r="W3" s="212"/>
      <c r="X3" s="292"/>
      <c r="Z3" s="213" t="s">
        <v>20</v>
      </c>
      <c r="AA3" s="214"/>
      <c r="AB3" s="364" t="s">
        <v>128</v>
      </c>
      <c r="AC3" s="364"/>
      <c r="AD3" s="364"/>
      <c r="AE3" s="364"/>
      <c r="AF3" s="364"/>
      <c r="AG3" s="364"/>
      <c r="AH3" s="364"/>
      <c r="AI3" s="364"/>
      <c r="AJ3" s="365"/>
      <c r="AL3" s="227" t="s">
        <v>23</v>
      </c>
      <c r="AM3" s="224"/>
      <c r="AN3" s="225" t="s">
        <v>142</v>
      </c>
      <c r="AO3" s="225"/>
      <c r="AP3" s="225"/>
      <c r="AQ3" s="225"/>
      <c r="AR3" s="226"/>
      <c r="AS3" s="363"/>
      <c r="AT3" s="363"/>
      <c r="AU3" s="226"/>
      <c r="AV3" s="296"/>
    </row>
    <row r="4" spans="1:48">
      <c r="B4" s="192"/>
      <c r="C4" s="183"/>
      <c r="D4" s="7"/>
      <c r="E4" s="7"/>
      <c r="F4" s="7"/>
      <c r="G4" s="7"/>
      <c r="H4" s="197" t="s">
        <v>81</v>
      </c>
      <c r="I4" s="353" t="s">
        <v>37</v>
      </c>
      <c r="J4" s="354"/>
      <c r="K4" s="355" t="s">
        <v>74</v>
      </c>
      <c r="L4" s="356"/>
      <c r="N4" s="192"/>
      <c r="O4" s="183"/>
      <c r="P4" s="7"/>
      <c r="Q4" s="7"/>
      <c r="R4" s="7"/>
      <c r="S4" s="7"/>
      <c r="T4" s="197" t="s">
        <v>81</v>
      </c>
      <c r="U4" s="353" t="s">
        <v>37</v>
      </c>
      <c r="V4" s="354"/>
      <c r="W4" s="355" t="s">
        <v>74</v>
      </c>
      <c r="X4" s="356"/>
      <c r="Z4" s="192"/>
      <c r="AA4" s="183"/>
      <c r="AB4" s="7"/>
      <c r="AC4" s="7"/>
      <c r="AD4" s="7"/>
      <c r="AE4" s="7"/>
      <c r="AF4" s="197" t="s">
        <v>81</v>
      </c>
      <c r="AG4" s="353" t="s">
        <v>37</v>
      </c>
      <c r="AH4" s="354"/>
      <c r="AI4" s="355" t="s">
        <v>74</v>
      </c>
      <c r="AJ4" s="356"/>
      <c r="AL4" s="192"/>
      <c r="AM4" s="183"/>
      <c r="AN4" s="7"/>
      <c r="AO4" s="7"/>
      <c r="AP4" s="7"/>
      <c r="AQ4" s="7"/>
      <c r="AR4" s="197" t="s">
        <v>81</v>
      </c>
      <c r="AS4" s="353" t="s">
        <v>37</v>
      </c>
      <c r="AT4" s="354"/>
      <c r="AU4" s="355" t="s">
        <v>74</v>
      </c>
      <c r="AV4" s="356"/>
    </row>
    <row r="5" spans="1:48">
      <c r="A5" s="165"/>
      <c r="B5" s="193" t="s">
        <v>1</v>
      </c>
      <c r="C5" s="178" t="s">
        <v>80</v>
      </c>
      <c r="D5" s="174" t="s">
        <v>5</v>
      </c>
      <c r="E5" s="174" t="s">
        <v>75</v>
      </c>
      <c r="F5" s="174" t="s">
        <v>32</v>
      </c>
      <c r="G5" s="174" t="s">
        <v>76</v>
      </c>
      <c r="H5" s="198" t="s">
        <v>77</v>
      </c>
      <c r="I5" s="8" t="s">
        <v>78</v>
      </c>
      <c r="J5" s="198" t="s">
        <v>79</v>
      </c>
      <c r="K5" s="284" t="s">
        <v>94</v>
      </c>
      <c r="L5" s="198" t="s">
        <v>82</v>
      </c>
      <c r="N5" s="193" t="s">
        <v>1</v>
      </c>
      <c r="O5" s="178" t="s">
        <v>80</v>
      </c>
      <c r="P5" s="174" t="s">
        <v>5</v>
      </c>
      <c r="Q5" s="174" t="s">
        <v>75</v>
      </c>
      <c r="R5" s="174" t="s">
        <v>32</v>
      </c>
      <c r="S5" s="174" t="s">
        <v>76</v>
      </c>
      <c r="T5" s="198" t="s">
        <v>77</v>
      </c>
      <c r="U5" s="8" t="s">
        <v>83</v>
      </c>
      <c r="V5" s="198" t="s">
        <v>84</v>
      </c>
      <c r="W5" s="284" t="s">
        <v>94</v>
      </c>
      <c r="X5" s="198" t="s">
        <v>82</v>
      </c>
      <c r="Z5" s="193" t="s">
        <v>1</v>
      </c>
      <c r="AA5" s="178" t="s">
        <v>80</v>
      </c>
      <c r="AB5" s="174" t="s">
        <v>5</v>
      </c>
      <c r="AC5" s="174" t="s">
        <v>75</v>
      </c>
      <c r="AD5" s="174" t="s">
        <v>32</v>
      </c>
      <c r="AE5" s="174" t="s">
        <v>76</v>
      </c>
      <c r="AF5" s="198" t="s">
        <v>77</v>
      </c>
      <c r="AG5" s="8" t="s">
        <v>78</v>
      </c>
      <c r="AH5" s="198" t="s">
        <v>79</v>
      </c>
      <c r="AI5" s="284" t="s">
        <v>94</v>
      </c>
      <c r="AJ5" s="198" t="s">
        <v>82</v>
      </c>
      <c r="AL5" s="193" t="s">
        <v>1</v>
      </c>
      <c r="AM5" s="178" t="s">
        <v>80</v>
      </c>
      <c r="AN5" s="174" t="s">
        <v>5</v>
      </c>
      <c r="AO5" s="174" t="s">
        <v>75</v>
      </c>
      <c r="AP5" s="174" t="s">
        <v>32</v>
      </c>
      <c r="AQ5" s="174" t="s">
        <v>76</v>
      </c>
      <c r="AR5" s="198" t="s">
        <v>77</v>
      </c>
      <c r="AS5" s="8" t="s">
        <v>83</v>
      </c>
      <c r="AT5" s="198" t="s">
        <v>84</v>
      </c>
      <c r="AU5" s="284" t="s">
        <v>94</v>
      </c>
      <c r="AV5" s="198" t="s">
        <v>82</v>
      </c>
    </row>
    <row r="6" spans="1:48">
      <c r="A6" s="165"/>
      <c r="B6" s="194">
        <v>1</v>
      </c>
      <c r="C6" s="175" t="s">
        <v>3</v>
      </c>
      <c r="D6" s="177" t="s">
        <v>97</v>
      </c>
      <c r="E6" s="176" t="s">
        <v>96</v>
      </c>
      <c r="F6" s="176"/>
      <c r="G6" s="176">
        <v>8</v>
      </c>
      <c r="H6" s="190">
        <v>50</v>
      </c>
      <c r="I6" s="218">
        <f ca="1">IF($H6+$T6&gt;=0,VLOOKUP($H6+$T6,Imptable!$A$4:$B$28,2),-VLOOKUP(-$H6-$T6,Imptable!$A$4:$B$28,2))</f>
        <v>10</v>
      </c>
      <c r="J6" s="218">
        <f ca="1">IF($H6+$AR6&gt;=0,VLOOKUP($H6+$AR6,Imptable!$A$4:$B$28,2),-VLOOKUP(-$H6-$AR6,Imptable!$A$4:$B$28,2))</f>
        <v>0</v>
      </c>
      <c r="K6" s="285" t="e">
        <f ca="1">Results!$AN$20</f>
        <v>#NAME?</v>
      </c>
      <c r="L6" s="289" t="e">
        <f ca="1">Travellers!$H$5</f>
        <v>#NAME?</v>
      </c>
      <c r="N6" s="194">
        <v>1</v>
      </c>
      <c r="O6" s="175" t="s">
        <v>4</v>
      </c>
      <c r="P6" s="177" t="s">
        <v>97</v>
      </c>
      <c r="Q6" s="176" t="s">
        <v>96</v>
      </c>
      <c r="R6" s="176"/>
      <c r="S6" s="176">
        <v>10</v>
      </c>
      <c r="T6" s="190">
        <v>430</v>
      </c>
      <c r="U6" s="218">
        <f ca="1">IF($H6+$T6&gt;=0,VLOOKUP($H6+$T6,Imptable!$A$4:$B$28,2),-VLOOKUP(-$H6-$T6,Imptable!$A$4:$B$28,2))</f>
        <v>10</v>
      </c>
      <c r="V6" s="218">
        <f ca="1">IF($AF6+$T6&gt;=0,VLOOKUP($AF6+$T6,Imptable!$A$4:$B$28,2),-VLOOKUP(-$AF6-$T6,Imptable!$A$4:$B$28,2))</f>
        <v>10</v>
      </c>
      <c r="W6" s="285" t="e">
        <f ca="1">Results!$AN$20</f>
        <v>#NAME?</v>
      </c>
      <c r="X6" s="289" t="e">
        <f ca="1">Travellers!$I$11</f>
        <v>#NAME?</v>
      </c>
      <c r="Z6" s="194">
        <v>1</v>
      </c>
      <c r="AA6" s="175" t="s">
        <v>3</v>
      </c>
      <c r="AB6" s="177" t="s">
        <v>97</v>
      </c>
      <c r="AC6" s="176" t="s">
        <v>96</v>
      </c>
      <c r="AD6" s="176" t="s">
        <v>147</v>
      </c>
      <c r="AE6" s="176">
        <v>8</v>
      </c>
      <c r="AF6" s="190">
        <v>50</v>
      </c>
      <c r="AG6" s="218">
        <f ca="1">IF($AF6+$T6&gt;=0,VLOOKUP($AF6+$T6,Imptable!$A$4:$B$28,2),-VLOOKUP(-$AF6-$T6,Imptable!$A$4:$B$28,2))</f>
        <v>10</v>
      </c>
      <c r="AH6" s="218">
        <f ca="1">IF($AF6+$AR6&gt;=0,VLOOKUP($AF6+$AR6,Imptable!$A$4:$B$28,2),-VLOOKUP(-$AF6-$AR6,Imptable!$A$4:$B$28,2))</f>
        <v>0</v>
      </c>
      <c r="AI6" s="285" t="e">
        <f ca="1">Results!$AN$20</f>
        <v>#NAME?</v>
      </c>
      <c r="AJ6" s="289" t="e">
        <f ca="1">Travellers!$H$6</f>
        <v>#NAME?</v>
      </c>
      <c r="AL6" s="194">
        <v>1</v>
      </c>
      <c r="AM6" s="175" t="s">
        <v>4</v>
      </c>
      <c r="AN6" s="177" t="s">
        <v>114</v>
      </c>
      <c r="AO6" s="176" t="s">
        <v>104</v>
      </c>
      <c r="AP6" s="176"/>
      <c r="AQ6" s="176">
        <v>10</v>
      </c>
      <c r="AR6" s="190">
        <v>-50</v>
      </c>
      <c r="AS6" s="218">
        <f ca="1">IF($H6+$AR6&gt;=0,VLOOKUP($H6+$AR6,Imptable!$A$4:$B$28,2),-VLOOKUP(-$H6-$AR6,Imptable!$A$4:$B$28,2))</f>
        <v>0</v>
      </c>
      <c r="AT6" s="218">
        <f ca="1">IF($AF6+$AR6&gt;=0,VLOOKUP($AF6+$AR6,Imptable!$A$4:$B$28,2),-VLOOKUP(-$AF6-$AR6,Imptable!$A$4:$B$28,2))</f>
        <v>0</v>
      </c>
      <c r="AU6" s="285" t="e">
        <f ca="1">Results!$AN$20</f>
        <v>#NAME?</v>
      </c>
      <c r="AV6" s="289" t="e">
        <f ca="1">Travellers!$I$12</f>
        <v>#NAME?</v>
      </c>
    </row>
    <row r="7" spans="1:48">
      <c r="A7" s="165"/>
      <c r="B7" s="194">
        <v>2</v>
      </c>
      <c r="C7" s="175" t="s">
        <v>3</v>
      </c>
      <c r="D7" s="177" t="s">
        <v>132</v>
      </c>
      <c r="E7" s="176"/>
      <c r="F7" s="176"/>
      <c r="G7" s="176"/>
      <c r="H7" s="339">
        <v>0</v>
      </c>
      <c r="I7" s="218">
        <f ca="1">IF($H7+$T7&gt;=0,VLOOKUP($H7+$T7,Imptable!$A$4:$B$28,2),-VLOOKUP(-$H7-$T7,Imptable!$A$4:$B$28,2))</f>
        <v>0</v>
      </c>
      <c r="J7" s="218">
        <f ca="1">IF($H7+$AR7&gt;=0,VLOOKUP($H7+$AR7,Imptable!$A$4:$B$28,2),-VLOOKUP(-$H7-$AR7,Imptable!$A$4:$B$28,2))</f>
        <v>0</v>
      </c>
      <c r="K7" s="285" t="e">
        <f ca="1">Results!$AN$24</f>
        <v>#NAME?</v>
      </c>
      <c r="L7" s="289" t="e">
        <f ca="1">Travellers!$Q$5</f>
        <v>#NAME?</v>
      </c>
      <c r="N7" s="194">
        <v>2</v>
      </c>
      <c r="O7" s="175" t="s">
        <v>4</v>
      </c>
      <c r="P7" s="177" t="s">
        <v>132</v>
      </c>
      <c r="Q7" s="176"/>
      <c r="R7" s="176"/>
      <c r="S7" s="176"/>
      <c r="T7" s="190">
        <v>0</v>
      </c>
      <c r="U7" s="218">
        <f ca="1">IF($H7+$T7&gt;=0,VLOOKUP($H7+$T7,Imptable!$A$4:$B$28,2),-VLOOKUP(-$H7-$T7,Imptable!$A$4:$B$28,2))</f>
        <v>0</v>
      </c>
      <c r="V7" s="218">
        <f ca="1">IF($AF7+$T7&gt;=0,VLOOKUP($AF7+$T7,Imptable!$A$4:$B$28,2),-VLOOKUP(-$AF7-$T7,Imptable!$A$4:$B$28,2))</f>
        <v>-3</v>
      </c>
      <c r="W7" s="285" t="e">
        <f ca="1">Results!$AN$24</f>
        <v>#NAME?</v>
      </c>
      <c r="X7" s="289" t="e">
        <f ca="1">Travellers!$R$11</f>
        <v>#NAME?</v>
      </c>
      <c r="Z7" s="194">
        <v>2</v>
      </c>
      <c r="AA7" s="175" t="s">
        <v>3</v>
      </c>
      <c r="AB7" s="177" t="s">
        <v>107</v>
      </c>
      <c r="AC7" s="176" t="s">
        <v>104</v>
      </c>
      <c r="AD7" s="176" t="s">
        <v>121</v>
      </c>
      <c r="AE7" s="176">
        <v>8</v>
      </c>
      <c r="AF7" s="190">
        <v>-120</v>
      </c>
      <c r="AG7" s="218">
        <f ca="1">IF($AF7+$T7&gt;=0,VLOOKUP($AF7+$T7,Imptable!$A$4:$B$28,2),-VLOOKUP(-$AF7-$T7,Imptable!$A$4:$B$28,2))</f>
        <v>-3</v>
      </c>
      <c r="AH7" s="218">
        <f ca="1">IF($AF7+$AR7&gt;=0,VLOOKUP($AF7+$AR7,Imptable!$A$4:$B$28,2),-VLOOKUP(-$AF7-$AR7,Imptable!$A$4:$B$28,2))</f>
        <v>-3</v>
      </c>
      <c r="AI7" s="285" t="e">
        <f ca="1">Results!$AN$24</f>
        <v>#NAME?</v>
      </c>
      <c r="AJ7" s="289" t="e">
        <f ca="1">Travellers!$Q$6</f>
        <v>#NAME?</v>
      </c>
      <c r="AL7" s="194">
        <v>2</v>
      </c>
      <c r="AM7" s="175" t="s">
        <v>4</v>
      </c>
      <c r="AN7" s="177" t="s">
        <v>132</v>
      </c>
      <c r="AO7" s="176"/>
      <c r="AP7" s="176"/>
      <c r="AQ7" s="176"/>
      <c r="AR7" s="190">
        <v>0</v>
      </c>
      <c r="AS7" s="218">
        <f ca="1">IF($H7+$AR7&gt;=0,VLOOKUP($H7+$AR7,Imptable!$A$4:$B$28,2),-VLOOKUP(-$H7-$AR7,Imptable!$A$4:$B$28,2))</f>
        <v>0</v>
      </c>
      <c r="AT7" s="218">
        <f ca="1">IF($AF7+$AR7&gt;=0,VLOOKUP($AF7+$AR7,Imptable!$A$4:$B$28,2),-VLOOKUP(-$AF7-$AR7,Imptable!$A$4:$B$28,2))</f>
        <v>-3</v>
      </c>
      <c r="AU7" s="285" t="e">
        <f ca="1">Results!$AN$24</f>
        <v>#NAME?</v>
      </c>
      <c r="AV7" s="289" t="e">
        <f ca="1">Travellers!$R$12</f>
        <v>#NAME?</v>
      </c>
    </row>
    <row r="8" spans="1:48">
      <c r="A8" s="165"/>
      <c r="B8" s="194">
        <v>3</v>
      </c>
      <c r="C8" s="175" t="s">
        <v>3</v>
      </c>
      <c r="D8" s="177" t="s">
        <v>106</v>
      </c>
      <c r="E8" s="176" t="s">
        <v>104</v>
      </c>
      <c r="F8" s="176"/>
      <c r="G8" s="176">
        <v>12</v>
      </c>
      <c r="H8" s="190">
        <v>-170</v>
      </c>
      <c r="I8" s="218">
        <f ca="1">IF($H8+$T8&gt;=0,VLOOKUP($H8+$T8,Imptable!$A$4:$B$28,2),-VLOOKUP(-$H8-$T8,Imptable!$A$4:$B$28,2))</f>
        <v>10</v>
      </c>
      <c r="J8" s="218">
        <f ca="1">IF($H8+$AR8&gt;=0,VLOOKUP($H8+$AR8,Imptable!$A$4:$B$28,2),-VLOOKUP(-$H8-$AR8,Imptable!$A$4:$B$28,2))</f>
        <v>0</v>
      </c>
      <c r="K8" s="285" t="e">
        <f ca="1">Results!$AN$28</f>
        <v>#NAME?</v>
      </c>
      <c r="L8" s="289" t="e">
        <f ca="1">Travellers!$Z$5</f>
        <v>#NAME?</v>
      </c>
      <c r="N8" s="194">
        <v>3</v>
      </c>
      <c r="O8" s="175" t="s">
        <v>4</v>
      </c>
      <c r="P8" s="177" t="s">
        <v>114</v>
      </c>
      <c r="Q8" s="176" t="s">
        <v>96</v>
      </c>
      <c r="R8" s="176"/>
      <c r="S8" s="176">
        <v>12</v>
      </c>
      <c r="T8" s="190">
        <v>620</v>
      </c>
      <c r="U8" s="218">
        <f ca="1">IF($H8+$T8&gt;=0,VLOOKUP($H8+$T8,Imptable!$A$4:$B$28,2),-VLOOKUP(-$H8-$T8,Imptable!$A$4:$B$28,2))</f>
        <v>10</v>
      </c>
      <c r="V8" s="218">
        <f ca="1">IF($AF8+$T8&gt;=0,VLOOKUP($AF8+$T8,Imptable!$A$4:$B$28,2),-VLOOKUP(-$AF8-$T8,Imptable!$A$4:$B$28,2))</f>
        <v>0</v>
      </c>
      <c r="W8" s="285" t="e">
        <f ca="1">Results!$AN$28</f>
        <v>#NAME?</v>
      </c>
      <c r="X8" s="289" t="e">
        <f ca="1">Travellers!$AA$11</f>
        <v>#NAME?</v>
      </c>
      <c r="Z8" s="194">
        <v>3</v>
      </c>
      <c r="AA8" s="175" t="s">
        <v>3</v>
      </c>
      <c r="AB8" s="177" t="s">
        <v>114</v>
      </c>
      <c r="AC8" s="176" t="s">
        <v>96</v>
      </c>
      <c r="AD8" s="176" t="s">
        <v>121</v>
      </c>
      <c r="AE8" s="176">
        <v>12</v>
      </c>
      <c r="AF8" s="190">
        <v>-620</v>
      </c>
      <c r="AG8" s="218">
        <f ca="1">IF($AF8+$T8&gt;=0,VLOOKUP($AF8+$T8,Imptable!$A$4:$B$28,2),-VLOOKUP(-$AF8-$T8,Imptable!$A$4:$B$28,2))</f>
        <v>0</v>
      </c>
      <c r="AH8" s="218">
        <f ca="1">IF($AF8+$AR8&gt;=0,VLOOKUP($AF8+$AR8,Imptable!$A$4:$B$28,2),-VLOOKUP(-$AF8-$AR8,Imptable!$A$4:$B$28,2))</f>
        <v>-10</v>
      </c>
      <c r="AI8" s="285" t="e">
        <f ca="1">Results!$AN$28</f>
        <v>#NAME?</v>
      </c>
      <c r="AJ8" s="289" t="e">
        <f ca="1">Travellers!$Z$6</f>
        <v>#NAME?</v>
      </c>
      <c r="AL8" s="194">
        <v>3</v>
      </c>
      <c r="AM8" s="175" t="s">
        <v>4</v>
      </c>
      <c r="AN8" s="177" t="s">
        <v>111</v>
      </c>
      <c r="AO8" s="176" t="s">
        <v>104</v>
      </c>
      <c r="AP8" s="176"/>
      <c r="AQ8" s="176">
        <v>12</v>
      </c>
      <c r="AR8" s="190">
        <v>170</v>
      </c>
      <c r="AS8" s="218">
        <f ca="1">IF($H8+$AR8&gt;=0,VLOOKUP($H8+$AR8,Imptable!$A$4:$B$28,2),-VLOOKUP(-$H8-$AR8,Imptable!$A$4:$B$28,2))</f>
        <v>0</v>
      </c>
      <c r="AT8" s="218">
        <f ca="1">IF($AF8+$AR8&gt;=0,VLOOKUP($AF8+$AR8,Imptable!$A$4:$B$28,2),-VLOOKUP(-$AF8-$AR8,Imptable!$A$4:$B$28,2))</f>
        <v>-10</v>
      </c>
      <c r="AU8" s="285" t="e">
        <f ca="1">Results!$AN$28</f>
        <v>#NAME?</v>
      </c>
      <c r="AV8" s="289" t="e">
        <f ca="1">Travellers!$AA$12</f>
        <v>#NAME?</v>
      </c>
    </row>
    <row r="9" spans="1:48">
      <c r="A9" s="165"/>
      <c r="B9" s="194">
        <v>4</v>
      </c>
      <c r="C9" s="175" t="s">
        <v>3</v>
      </c>
      <c r="D9" s="177" t="s">
        <v>101</v>
      </c>
      <c r="E9" s="176" t="s">
        <v>104</v>
      </c>
      <c r="F9" s="176"/>
      <c r="G9" s="176">
        <v>10</v>
      </c>
      <c r="H9" s="190">
        <v>-620</v>
      </c>
      <c r="I9" s="218">
        <f ca="1">IF($H9+$T9&gt;=0,VLOOKUP($H9+$T9,Imptable!$A$4:$B$28,2),-VLOOKUP(-$H9-$T9,Imptable!$A$4:$B$28,2))</f>
        <v>-10</v>
      </c>
      <c r="J9" s="218">
        <f ca="1">IF($H9+$AR9&gt;=0,VLOOKUP($H9+$AR9,Imptable!$A$4:$B$28,2),-VLOOKUP(-$H9-$AR9,Imptable!$A$4:$B$28,2))</f>
        <v>0</v>
      </c>
      <c r="K9" s="285" t="e">
        <f ca="1">Results!$AN$32</f>
        <v>#NAME?</v>
      </c>
      <c r="L9" s="289" t="e">
        <f ca="1">Travellers!$AI$5</f>
        <v>#NAME?</v>
      </c>
      <c r="N9" s="194">
        <v>4</v>
      </c>
      <c r="O9" s="175" t="s">
        <v>4</v>
      </c>
      <c r="P9" s="177" t="s">
        <v>99</v>
      </c>
      <c r="Q9" s="176" t="s">
        <v>104</v>
      </c>
      <c r="R9" s="176"/>
      <c r="S9" s="176">
        <v>10</v>
      </c>
      <c r="T9" s="190">
        <v>170</v>
      </c>
      <c r="U9" s="218">
        <f ca="1">IF($H9+$T9&gt;=0,VLOOKUP($H9+$T9,Imptable!$A$4:$B$28,2),-VLOOKUP(-$H9-$T9,Imptable!$A$4:$B$28,2))</f>
        <v>-10</v>
      </c>
      <c r="V9" s="218">
        <f ca="1">IF($AF9+$T9&gt;=0,VLOOKUP($AF9+$T9,Imptable!$A$4:$B$28,2),-VLOOKUP(-$AF9-$T9,Imptable!$A$4:$B$28,2))</f>
        <v>7</v>
      </c>
      <c r="W9" s="285" t="e">
        <f ca="1">Results!$AN$32</f>
        <v>#NAME?</v>
      </c>
      <c r="X9" s="289" t="e">
        <f ca="1">Travellers!$AJ$11</f>
        <v>#NAME?</v>
      </c>
      <c r="Z9" s="194">
        <v>4</v>
      </c>
      <c r="AA9" s="175" t="s">
        <v>3</v>
      </c>
      <c r="AB9" s="177" t="s">
        <v>97</v>
      </c>
      <c r="AC9" s="176" t="s">
        <v>104</v>
      </c>
      <c r="AD9" s="176" t="s">
        <v>135</v>
      </c>
      <c r="AE9" s="176">
        <v>8</v>
      </c>
      <c r="AF9" s="190">
        <v>100</v>
      </c>
      <c r="AG9" s="218">
        <f ca="1">IF($AF9+$T9&gt;=0,VLOOKUP($AF9+$T9,Imptable!$A$4:$B$28,2),-VLOOKUP(-$AF9-$T9,Imptable!$A$4:$B$28,2))</f>
        <v>7</v>
      </c>
      <c r="AH9" s="218">
        <f ca="1">IF($AF9+$AR9&gt;=0,VLOOKUP($AF9+$AR9,Imptable!$A$4:$B$28,2),-VLOOKUP(-$AF9-$AR9,Imptable!$A$4:$B$28,2))</f>
        <v>12</v>
      </c>
      <c r="AI9" s="285" t="e">
        <f ca="1">Results!$AN$32</f>
        <v>#NAME?</v>
      </c>
      <c r="AJ9" s="289" t="e">
        <f ca="1">Travellers!$AI$6</f>
        <v>#NAME?</v>
      </c>
      <c r="AL9" s="194">
        <v>4</v>
      </c>
      <c r="AM9" s="175" t="s">
        <v>4</v>
      </c>
      <c r="AN9" s="177" t="s">
        <v>101</v>
      </c>
      <c r="AO9" s="176" t="s">
        <v>104</v>
      </c>
      <c r="AP9" s="176"/>
      <c r="AQ9" s="176">
        <v>10</v>
      </c>
      <c r="AR9" s="190">
        <v>620</v>
      </c>
      <c r="AS9" s="218">
        <f ca="1">IF($H9+$AR9&gt;=0,VLOOKUP($H9+$AR9,Imptable!$A$4:$B$28,2),-VLOOKUP(-$H9-$AR9,Imptable!$A$4:$B$28,2))</f>
        <v>0</v>
      </c>
      <c r="AT9" s="218">
        <f ca="1">IF($AF9+$AR9&gt;=0,VLOOKUP($AF9+$AR9,Imptable!$A$4:$B$28,2),-VLOOKUP(-$AF9-$AR9,Imptable!$A$4:$B$28,2))</f>
        <v>12</v>
      </c>
      <c r="AU9" s="285" t="e">
        <f ca="1">Results!$AN$32</f>
        <v>#NAME?</v>
      </c>
      <c r="AV9" s="289" t="e">
        <f ca="1">Travellers!$AJ$12</f>
        <v>#NAME?</v>
      </c>
    </row>
    <row r="10" spans="1:48">
      <c r="A10" s="165"/>
      <c r="B10" s="194">
        <v>5</v>
      </c>
      <c r="C10" s="175" t="s">
        <v>3</v>
      </c>
      <c r="D10" s="177" t="s">
        <v>123</v>
      </c>
      <c r="E10" s="176" t="s">
        <v>100</v>
      </c>
      <c r="F10" s="176"/>
      <c r="G10" s="176">
        <v>9</v>
      </c>
      <c r="H10" s="190">
        <v>140</v>
      </c>
      <c r="I10" s="218">
        <f ca="1">IF($H10+$T10&gt;=0,VLOOKUP($H10+$T10,Imptable!$A$4:$B$28,2),-VLOOKUP(-$H10-$T10,Imptable!$A$4:$B$28,2))</f>
        <v>6</v>
      </c>
      <c r="J10" s="218">
        <f ca="1">IF($H10+$AR10&gt;=0,VLOOKUP($H10+$AR10,Imptable!$A$4:$B$28,2),-VLOOKUP(-$H10-$AR10,Imptable!$A$4:$B$28,2))</f>
        <v>6</v>
      </c>
      <c r="K10" s="285" t="e">
        <f ca="1">Results!$AN$36</f>
        <v>#NAME?</v>
      </c>
      <c r="L10" s="289" t="e">
        <f ca="1">Travellers!$H$21</f>
        <v>#NAME?</v>
      </c>
      <c r="N10" s="194">
        <v>5</v>
      </c>
      <c r="O10" s="175" t="s">
        <v>4</v>
      </c>
      <c r="P10" s="177" t="s">
        <v>123</v>
      </c>
      <c r="Q10" s="176" t="s">
        <v>100</v>
      </c>
      <c r="R10" s="176"/>
      <c r="S10" s="176">
        <v>8</v>
      </c>
      <c r="T10" s="190">
        <v>100</v>
      </c>
      <c r="U10" s="218">
        <f ca="1">IF($H10+$T10&gt;=0,VLOOKUP($H10+$T10,Imptable!$A$4:$B$28,2),-VLOOKUP(-$H10-$T10,Imptable!$A$4:$B$28,2))</f>
        <v>6</v>
      </c>
      <c r="V10" s="218">
        <f ca="1">IF($AF10+$T10&gt;=0,VLOOKUP($AF10+$T10,Imptable!$A$4:$B$28,2),-VLOOKUP(-$AF10-$T10,Imptable!$A$4:$B$28,2))</f>
        <v>0</v>
      </c>
      <c r="W10" s="285" t="e">
        <f ca="1">Results!$AN$36</f>
        <v>#NAME?</v>
      </c>
      <c r="X10" s="289" t="e">
        <f ca="1">Travellers!$I$27</f>
        <v>#NAME?</v>
      </c>
      <c r="Z10" s="194">
        <v>5</v>
      </c>
      <c r="AA10" s="175" t="s">
        <v>3</v>
      </c>
      <c r="AB10" s="177" t="s">
        <v>123</v>
      </c>
      <c r="AC10" s="176" t="s">
        <v>100</v>
      </c>
      <c r="AD10" s="176" t="s">
        <v>148</v>
      </c>
      <c r="AE10" s="176">
        <v>8</v>
      </c>
      <c r="AF10" s="190">
        <v>-100</v>
      </c>
      <c r="AG10" s="218">
        <f ca="1">IF($AF10+$T10&gt;=0,VLOOKUP($AF10+$T10,Imptable!$A$4:$B$28,2),-VLOOKUP(-$AF10-$T10,Imptable!$A$4:$B$28,2))</f>
        <v>0</v>
      </c>
      <c r="AH10" s="218">
        <f ca="1">IF($AF10+$AR10&gt;=0,VLOOKUP($AF10+$AR10,Imptable!$A$4:$B$28,2),-VLOOKUP(-$AF10-$AR10,Imptable!$A$4:$B$28,2))</f>
        <v>0</v>
      </c>
      <c r="AI10" s="285" t="e">
        <f ca="1">Results!$AN$36</f>
        <v>#NAME?</v>
      </c>
      <c r="AJ10" s="289" t="e">
        <f ca="1">Travellers!$H$22</f>
        <v>#NAME?</v>
      </c>
      <c r="AL10" s="194">
        <v>5</v>
      </c>
      <c r="AM10" s="175" t="s">
        <v>4</v>
      </c>
      <c r="AN10" s="177" t="s">
        <v>103</v>
      </c>
      <c r="AO10" s="176" t="s">
        <v>100</v>
      </c>
      <c r="AP10" s="176"/>
      <c r="AQ10" s="176">
        <v>9</v>
      </c>
      <c r="AR10" s="190">
        <v>100</v>
      </c>
      <c r="AS10" s="218">
        <f ca="1">IF($H10+$AR10&gt;=0,VLOOKUP($H10+$AR10,Imptable!$A$4:$B$28,2),-VLOOKUP(-$H10-$AR10,Imptable!$A$4:$B$28,2))</f>
        <v>6</v>
      </c>
      <c r="AT10" s="218">
        <f ca="1">IF($AF10+$AR10&gt;=0,VLOOKUP($AF10+$AR10,Imptable!$A$4:$B$28,2),-VLOOKUP(-$AF10-$AR10,Imptable!$A$4:$B$28,2))</f>
        <v>0</v>
      </c>
      <c r="AU10" s="285" t="e">
        <f ca="1">Results!$AN$36</f>
        <v>#NAME?</v>
      </c>
      <c r="AV10" s="289" t="e">
        <f ca="1">Travellers!$I$28</f>
        <v>#NAME?</v>
      </c>
    </row>
    <row r="11" spans="1:48">
      <c r="A11" s="165"/>
      <c r="B11" s="194">
        <v>6</v>
      </c>
      <c r="C11" s="175" t="s">
        <v>3</v>
      </c>
      <c r="D11" s="177" t="s">
        <v>106</v>
      </c>
      <c r="E11" s="176" t="s">
        <v>104</v>
      </c>
      <c r="F11" s="176"/>
      <c r="G11" s="176">
        <v>8</v>
      </c>
      <c r="H11" s="190">
        <v>100</v>
      </c>
      <c r="I11" s="218">
        <f ca="1">IF($H11+$T11&gt;=0,VLOOKUP($H11+$T11,Imptable!$A$4:$B$28,2),-VLOOKUP(-$H11-$T11,Imptable!$A$4:$B$28,2))</f>
        <v>-2</v>
      </c>
      <c r="J11" s="218">
        <f ca="1">IF($H11+$AR11&gt;=0,VLOOKUP($H11+$AR11,Imptable!$A$4:$B$28,2),-VLOOKUP(-$H11-$AR11,Imptable!$A$4:$B$28,2))</f>
        <v>4</v>
      </c>
      <c r="K11" s="285" t="e">
        <f ca="1">Results!$AN$40</f>
        <v>#NAME?</v>
      </c>
      <c r="L11" s="289" t="e">
        <f ca="1">Travellers!$Q$21</f>
        <v>#NAME?</v>
      </c>
      <c r="N11" s="194">
        <v>6</v>
      </c>
      <c r="O11" s="175" t="s">
        <v>4</v>
      </c>
      <c r="P11" s="177" t="s">
        <v>105</v>
      </c>
      <c r="Q11" s="176" t="s">
        <v>100</v>
      </c>
      <c r="R11" s="176"/>
      <c r="S11" s="176">
        <v>10</v>
      </c>
      <c r="T11" s="190">
        <v>-170</v>
      </c>
      <c r="U11" s="218">
        <f ca="1">IF($H11+$T11&gt;=0,VLOOKUP($H11+$T11,Imptable!$A$4:$B$28,2),-VLOOKUP(-$H11-$T11,Imptable!$A$4:$B$28,2))</f>
        <v>-2</v>
      </c>
      <c r="V11" s="218">
        <f ca="1">IF($AF11+$T11&gt;=0,VLOOKUP($AF11+$T11,Imptable!$A$4:$B$28,2),-VLOOKUP(-$AF11-$T11,Imptable!$A$4:$B$28,2))</f>
        <v>-13</v>
      </c>
      <c r="W11" s="285" t="e">
        <f ca="1">Results!$AN$40</f>
        <v>#NAME?</v>
      </c>
      <c r="X11" s="289" t="e">
        <f ca="1">Travellers!$R$27</f>
        <v>#NAME?</v>
      </c>
      <c r="Z11" s="194">
        <v>6</v>
      </c>
      <c r="AA11" s="175" t="s">
        <v>3</v>
      </c>
      <c r="AB11" s="177" t="s">
        <v>97</v>
      </c>
      <c r="AC11" s="176" t="s">
        <v>104</v>
      </c>
      <c r="AD11" s="176" t="s">
        <v>135</v>
      </c>
      <c r="AE11" s="176">
        <v>9</v>
      </c>
      <c r="AF11" s="190">
        <v>-600</v>
      </c>
      <c r="AG11" s="218">
        <f ca="1">IF($AF11+$T11&gt;=0,VLOOKUP($AF11+$T11,Imptable!$A$4:$B$28,2),-VLOOKUP(-$AF11-$T11,Imptable!$A$4:$B$28,2))</f>
        <v>-13</v>
      </c>
      <c r="AH11" s="218">
        <f ca="1">IF($AF11+$AR11&gt;=0,VLOOKUP($AF11+$AR11,Imptable!$A$4:$B$28,2),-VLOOKUP(-$AF11-$AR11,Imptable!$A$4:$B$28,2))</f>
        <v>-11</v>
      </c>
      <c r="AI11" s="285" t="e">
        <f ca="1">Results!$AN$40</f>
        <v>#NAME?</v>
      </c>
      <c r="AJ11" s="289" t="e">
        <f ca="1">Travellers!$Q$22</f>
        <v>#NAME?</v>
      </c>
      <c r="AL11" s="194">
        <v>6</v>
      </c>
      <c r="AM11" s="175" t="s">
        <v>4</v>
      </c>
      <c r="AN11" s="177" t="s">
        <v>123</v>
      </c>
      <c r="AO11" s="176" t="s">
        <v>98</v>
      </c>
      <c r="AP11" s="176"/>
      <c r="AQ11" s="176">
        <v>8</v>
      </c>
      <c r="AR11" s="190">
        <v>50</v>
      </c>
      <c r="AS11" s="218">
        <f ca="1">IF($H11+$AR11&gt;=0,VLOOKUP($H11+$AR11,Imptable!$A$4:$B$28,2),-VLOOKUP(-$H11-$AR11,Imptable!$A$4:$B$28,2))</f>
        <v>4</v>
      </c>
      <c r="AT11" s="218">
        <f ca="1">IF($AF11+$AR11&gt;=0,VLOOKUP($AF11+$AR11,Imptable!$A$4:$B$28,2),-VLOOKUP(-$AF11-$AR11,Imptable!$A$4:$B$28,2))</f>
        <v>-11</v>
      </c>
      <c r="AU11" s="285" t="e">
        <f ca="1">Results!$AN$40</f>
        <v>#NAME?</v>
      </c>
      <c r="AV11" s="289" t="e">
        <f ca="1">Travellers!$R$28</f>
        <v>#NAME?</v>
      </c>
    </row>
    <row r="12" spans="1:48">
      <c r="A12" s="165"/>
      <c r="B12" s="194">
        <v>7</v>
      </c>
      <c r="C12" s="175" t="s">
        <v>3</v>
      </c>
      <c r="D12" s="182" t="s">
        <v>97</v>
      </c>
      <c r="E12" s="176" t="s">
        <v>96</v>
      </c>
      <c r="F12" s="176"/>
      <c r="G12" s="176">
        <v>8</v>
      </c>
      <c r="H12" s="190">
        <v>100</v>
      </c>
      <c r="I12" s="218">
        <f ca="1">IF($H12+$T12&gt;=0,VLOOKUP($H12+$T12,Imptable!$A$4:$B$28,2),-VLOOKUP(-$H12-$T12,Imptable!$A$4:$B$28,2))</f>
        <v>0</v>
      </c>
      <c r="J12" s="218">
        <f ca="1">IF($H12+$AR12&gt;=0,VLOOKUP($H12+$AR12,Imptable!$A$4:$B$28,2),-VLOOKUP(-$H12-$AR12,Imptable!$A$4:$B$28,2))</f>
        <v>0</v>
      </c>
      <c r="K12" s="285" t="e">
        <f ca="1">Results!$AN$44</f>
        <v>#NAME?</v>
      </c>
      <c r="L12" s="289" t="e">
        <f ca="1">Travellers!$Z$21</f>
        <v>#NAME?</v>
      </c>
      <c r="N12" s="194">
        <v>7</v>
      </c>
      <c r="O12" s="175" t="s">
        <v>4</v>
      </c>
      <c r="P12" s="182" t="s">
        <v>125</v>
      </c>
      <c r="Q12" s="176" t="s">
        <v>104</v>
      </c>
      <c r="R12" s="176"/>
      <c r="S12" s="176">
        <v>10</v>
      </c>
      <c r="T12" s="190">
        <v>-100</v>
      </c>
      <c r="U12" s="218">
        <f ca="1">IF($H12+$T12&gt;=0,VLOOKUP($H12+$T12,Imptable!$A$4:$B$28,2),-VLOOKUP(-$H12-$T12,Imptable!$A$4:$B$28,2))</f>
        <v>0</v>
      </c>
      <c r="V12" s="218">
        <f ca="1">IF($AF12+$T12&gt;=0,VLOOKUP($AF12+$T12,Imptable!$A$4:$B$28,2),-VLOOKUP(-$AF12-$T12,Imptable!$A$4:$B$28,2))</f>
        <v>0</v>
      </c>
      <c r="W12" s="285" t="e">
        <f ca="1">Results!$AN$44</f>
        <v>#NAME?</v>
      </c>
      <c r="X12" s="289" t="e">
        <f ca="1">Travellers!$AA$27</f>
        <v>#NAME?</v>
      </c>
      <c r="Z12" s="194">
        <v>7</v>
      </c>
      <c r="AA12" s="175" t="s">
        <v>3</v>
      </c>
      <c r="AB12" s="182" t="s">
        <v>97</v>
      </c>
      <c r="AC12" s="176" t="s">
        <v>96</v>
      </c>
      <c r="AD12" s="176" t="s">
        <v>121</v>
      </c>
      <c r="AE12" s="176">
        <v>8</v>
      </c>
      <c r="AF12" s="190">
        <v>100</v>
      </c>
      <c r="AG12" s="218">
        <f ca="1">IF($AF12+$T12&gt;=0,VLOOKUP($AF12+$T12,Imptable!$A$4:$B$28,2),-VLOOKUP(-$AF12-$T12,Imptable!$A$4:$B$28,2))</f>
        <v>0</v>
      </c>
      <c r="AH12" s="218">
        <f ca="1">IF($AF12+$AR12&gt;=0,VLOOKUP($AF12+$AR12,Imptable!$A$4:$B$28,2),-VLOOKUP(-$AF12-$AR12,Imptable!$A$4:$B$28,2))</f>
        <v>0</v>
      </c>
      <c r="AI12" s="285" t="e">
        <f ca="1">Results!$AN$44</f>
        <v>#NAME?</v>
      </c>
      <c r="AJ12" s="289" t="e">
        <f ca="1">Travellers!$Z$22</f>
        <v>#NAME?</v>
      </c>
      <c r="AL12" s="194">
        <v>7</v>
      </c>
      <c r="AM12" s="175" t="s">
        <v>4</v>
      </c>
      <c r="AN12" s="182" t="s">
        <v>114</v>
      </c>
      <c r="AO12" s="176" t="s">
        <v>96</v>
      </c>
      <c r="AP12" s="176"/>
      <c r="AQ12" s="176">
        <v>10</v>
      </c>
      <c r="AR12" s="190">
        <v>-100</v>
      </c>
      <c r="AS12" s="218">
        <f ca="1">IF($H12+$AR12&gt;=0,VLOOKUP($H12+$AR12,Imptable!$A$4:$B$28,2),-VLOOKUP(-$H12-$AR12,Imptable!$A$4:$B$28,2))</f>
        <v>0</v>
      </c>
      <c r="AT12" s="218">
        <f ca="1">IF($AF12+$AR12&gt;=0,VLOOKUP($AF12+$AR12,Imptable!$A$4:$B$28,2),-VLOOKUP(-$AF12-$AR12,Imptable!$A$4:$B$28,2))</f>
        <v>0</v>
      </c>
      <c r="AU12" s="285" t="e">
        <f ca="1">Results!$AN$44</f>
        <v>#NAME?</v>
      </c>
      <c r="AV12" s="289" t="e">
        <f ca="1">Travellers!$AA$28</f>
        <v>#NAME?</v>
      </c>
    </row>
    <row r="13" spans="1:48" ht="15.75" thickBot="1">
      <c r="A13" s="165"/>
      <c r="B13" s="195">
        <v>8</v>
      </c>
      <c r="C13" s="186" t="s">
        <v>3</v>
      </c>
      <c r="D13" s="184" t="s">
        <v>102</v>
      </c>
      <c r="E13" s="181" t="s">
        <v>98</v>
      </c>
      <c r="F13" s="181"/>
      <c r="G13" s="181">
        <v>9</v>
      </c>
      <c r="H13" s="191">
        <v>110</v>
      </c>
      <c r="I13" s="219">
        <f ca="1">IF($H13+$T13&gt;=0,VLOOKUP($H13+$T13,Imptable!$A$4:$B$28,2),-VLOOKUP(-$H13-$T13,Imptable!$A$4:$B$28,2))</f>
        <v>-9</v>
      </c>
      <c r="J13" s="230">
        <f ca="1">IF($H13+$AR13&gt;=0,VLOOKUP($H13+$AR13,Imptable!$A$4:$B$28,2),-VLOOKUP(-$H13-$AR13,Imptable!$A$4:$B$28,2))</f>
        <v>4</v>
      </c>
      <c r="K13" s="286" t="e">
        <f ca="1">Results!$AN$48</f>
        <v>#NAME?</v>
      </c>
      <c r="L13" s="290" t="e">
        <f ca="1">Travellers!$AI$21</f>
        <v>#NAME?</v>
      </c>
      <c r="N13" s="195">
        <v>8</v>
      </c>
      <c r="O13" s="186" t="s">
        <v>4</v>
      </c>
      <c r="P13" s="184" t="s">
        <v>145</v>
      </c>
      <c r="Q13" s="181" t="s">
        <v>96</v>
      </c>
      <c r="R13" s="181"/>
      <c r="S13" s="181">
        <v>5</v>
      </c>
      <c r="T13" s="191">
        <v>-500</v>
      </c>
      <c r="U13" s="219">
        <f ca="1">IF($H13+$T13&gt;=0,VLOOKUP($H13+$T13,Imptable!$A$4:$B$28,2),-VLOOKUP(-$H13-$T13,Imptable!$A$4:$B$28,2))</f>
        <v>-9</v>
      </c>
      <c r="V13" s="219">
        <f ca="1">IF($AF13+$T13&gt;=0,VLOOKUP($AF13+$T13,Imptable!$A$4:$B$28,2),-VLOOKUP(-$AF13-$T13,Imptable!$A$4:$B$28,2))</f>
        <v>-9</v>
      </c>
      <c r="W13" s="286" t="e">
        <f ca="1">Results!$AN$48</f>
        <v>#NAME?</v>
      </c>
      <c r="X13" s="290" t="e">
        <f ca="1">Travellers!$AJ$27</f>
        <v>#NAME?</v>
      </c>
      <c r="Z13" s="195">
        <v>8</v>
      </c>
      <c r="AA13" s="186" t="s">
        <v>3</v>
      </c>
      <c r="AB13" s="184" t="s">
        <v>102</v>
      </c>
      <c r="AC13" s="181" t="s">
        <v>100</v>
      </c>
      <c r="AD13" s="181" t="s">
        <v>149</v>
      </c>
      <c r="AE13" s="181">
        <v>9</v>
      </c>
      <c r="AF13" s="191">
        <v>110</v>
      </c>
      <c r="AG13" s="219">
        <f ca="1">IF($AF13+$T13&gt;=0,VLOOKUP($AF13+$T13,Imptable!$A$4:$B$28,2),-VLOOKUP(-$AF13-$T13,Imptable!$A$4:$B$28,2))</f>
        <v>-9</v>
      </c>
      <c r="AH13" s="230">
        <f ca="1">IF($AF13+$AR13&gt;=0,VLOOKUP($AF13+$AR13,Imptable!$A$4:$B$28,2),-VLOOKUP(-$AF13-$AR13,Imptable!$A$4:$B$28,2))</f>
        <v>4</v>
      </c>
      <c r="AI13" s="286" t="e">
        <f ca="1">Results!$AN$48</f>
        <v>#NAME?</v>
      </c>
      <c r="AJ13" s="290" t="e">
        <f ca="1">Travellers!$AI$22</f>
        <v>#NAME?</v>
      </c>
      <c r="AL13" s="195">
        <v>8</v>
      </c>
      <c r="AM13" s="186" t="s">
        <v>4</v>
      </c>
      <c r="AN13" s="184" t="s">
        <v>105</v>
      </c>
      <c r="AO13" s="181" t="s">
        <v>98</v>
      </c>
      <c r="AP13" s="181"/>
      <c r="AQ13" s="181">
        <v>7</v>
      </c>
      <c r="AR13" s="191">
        <v>50</v>
      </c>
      <c r="AS13" s="218">
        <f ca="1">IF($H13+$AR13&gt;=0,VLOOKUP($H13+$AR13,Imptable!$A$4:$B$28,2),-VLOOKUP(-$H13-$AR13,Imptable!$A$4:$B$28,2))</f>
        <v>4</v>
      </c>
      <c r="AT13" s="230">
        <f ca="1">IF($AF13+$AR13&gt;=0,VLOOKUP($AF13+$AR13,Imptable!$A$4:$B$28,2),-VLOOKUP(-$AF13-$AR13,Imptable!$A$4:$B$28,2))</f>
        <v>4</v>
      </c>
      <c r="AU13" s="286" t="e">
        <f ca="1">Results!$AN$48</f>
        <v>#NAME?</v>
      </c>
      <c r="AV13" s="290" t="e">
        <f ca="1">Travellers!$AJ$28</f>
        <v>#NAME?</v>
      </c>
    </row>
    <row r="14" spans="1:48">
      <c r="A14" s="165"/>
      <c r="B14" s="196">
        <v>9</v>
      </c>
      <c r="C14" s="179" t="s">
        <v>3</v>
      </c>
      <c r="D14" s="185" t="s">
        <v>136</v>
      </c>
      <c r="E14" s="340" t="s">
        <v>100</v>
      </c>
      <c r="F14" s="180"/>
      <c r="G14" s="180">
        <v>3</v>
      </c>
      <c r="H14" s="164">
        <v>-800</v>
      </c>
      <c r="I14" s="218">
        <f ca="1">IF($H14+$T14&gt;=0,VLOOKUP($H14+$T14,Imptable!$A$4:$B$28,2),-VLOOKUP(-$H14-$T14,Imptable!$A$4:$B$28,2))</f>
        <v>-14</v>
      </c>
      <c r="J14" s="218">
        <f ca="1">IF($H14+$AR14&gt;=0,VLOOKUP($H14+$AR14,Imptable!$A$4:$B$28,2),-VLOOKUP(-$H14-$AR14,Imptable!$A$4:$B$28,2))</f>
        <v>4</v>
      </c>
      <c r="K14" s="285" t="e">
        <f ca="1">Results!$AN$52</f>
        <v>#NAME?</v>
      </c>
      <c r="L14" s="289" t="e">
        <f ca="1">Travellers!$H$37</f>
        <v>#NAME?</v>
      </c>
      <c r="N14" s="196">
        <v>9</v>
      </c>
      <c r="O14" s="179" t="s">
        <v>4</v>
      </c>
      <c r="P14" s="185" t="s">
        <v>101</v>
      </c>
      <c r="Q14" s="180" t="s">
        <v>96</v>
      </c>
      <c r="R14" s="180"/>
      <c r="S14" s="180">
        <v>9</v>
      </c>
      <c r="T14" s="164">
        <v>-100</v>
      </c>
      <c r="U14" s="218">
        <f ca="1">IF($H14+$T14&gt;=0,VLOOKUP($H14+$T14,Imptable!$A$4:$B$28,2),-VLOOKUP(-$H14-$T14,Imptable!$A$4:$B$28,2))</f>
        <v>-14</v>
      </c>
      <c r="V14" s="218">
        <f ca="1">IF($AF14+$T14&gt;=0,VLOOKUP($AF14+$T14,Imptable!$A$4:$B$28,2),-VLOOKUP(-$AF14-$T14,Imptable!$A$4:$B$28,2))</f>
        <v>-13</v>
      </c>
      <c r="W14" s="285" t="e">
        <f ca="1">Results!$AN$52</f>
        <v>#NAME?</v>
      </c>
      <c r="X14" s="289" t="e">
        <f ca="1">Travellers!$I$43</f>
        <v>#NAME?</v>
      </c>
      <c r="Z14" s="196">
        <v>9</v>
      </c>
      <c r="AA14" s="179" t="s">
        <v>3</v>
      </c>
      <c r="AB14" s="185" t="s">
        <v>97</v>
      </c>
      <c r="AC14" s="180" t="s">
        <v>104</v>
      </c>
      <c r="AD14" s="180" t="s">
        <v>124</v>
      </c>
      <c r="AE14" s="180">
        <v>11</v>
      </c>
      <c r="AF14" s="164">
        <v>-660</v>
      </c>
      <c r="AG14" s="218">
        <f ca="1">IF($AF14+$T14&gt;=0,VLOOKUP($AF14+$T14,Imptable!$A$4:$B$28,2),-VLOOKUP(-$AF14-$T14,Imptable!$A$4:$B$28,2))</f>
        <v>-13</v>
      </c>
      <c r="AH14" s="341">
        <f ca="1">IF($AF14+$AR14&gt;=0,VLOOKUP($AF14+$AR14,Imptable!$A$4:$B$28,2),-VLOOKUP(-$AF14-$AR14,Imptable!$A$4:$B$28,2))</f>
        <v>7</v>
      </c>
      <c r="AI14" s="285" t="e">
        <f ca="1">Results!$AN$52</f>
        <v>#NAME?</v>
      </c>
      <c r="AJ14" s="289" t="e">
        <f ca="1">Travellers!$H$38</f>
        <v>#NAME?</v>
      </c>
      <c r="AL14" s="196">
        <v>9</v>
      </c>
      <c r="AM14" s="179" t="s">
        <v>4</v>
      </c>
      <c r="AN14" s="185" t="s">
        <v>153</v>
      </c>
      <c r="AO14" s="180" t="s">
        <v>104</v>
      </c>
      <c r="AP14" s="180"/>
      <c r="AQ14" s="180">
        <v>10</v>
      </c>
      <c r="AR14" s="164">
        <v>950</v>
      </c>
      <c r="AS14" s="218">
        <f ca="1">IF($H14+$AR14&gt;=0,VLOOKUP($H14+$AR14,Imptable!$A$4:$B$28,2),-VLOOKUP(-$H14-$AR14,Imptable!$A$4:$B$28,2))</f>
        <v>4</v>
      </c>
      <c r="AT14" s="341">
        <f ca="1">IF($AF14+$AR14&gt;=0,VLOOKUP($AF14+$AR14,Imptable!$A$4:$B$28,2),-VLOOKUP(-$AF14-$AR14,Imptable!$A$4:$B$28,2))</f>
        <v>7</v>
      </c>
      <c r="AU14" s="285" t="e">
        <f ca="1">Results!$AN$52</f>
        <v>#NAME?</v>
      </c>
      <c r="AV14" s="289" t="e">
        <f ca="1">Travellers!$I$44</f>
        <v>#NAME?</v>
      </c>
    </row>
    <row r="15" spans="1:48">
      <c r="A15" s="165"/>
      <c r="B15" s="194">
        <v>10</v>
      </c>
      <c r="C15" s="175" t="s">
        <v>3</v>
      </c>
      <c r="D15" s="182" t="s">
        <v>99</v>
      </c>
      <c r="E15" s="176" t="s">
        <v>100</v>
      </c>
      <c r="F15" s="176"/>
      <c r="G15" s="176">
        <v>8</v>
      </c>
      <c r="H15" s="190">
        <v>110</v>
      </c>
      <c r="I15" s="218">
        <f ca="1">IF($H15+$T15&gt;=0,VLOOKUP($H15+$T15,Imptable!$A$4:$B$28,2),-VLOOKUP(-$H15-$T15,Imptable!$A$4:$B$28,2))</f>
        <v>-1</v>
      </c>
      <c r="J15" s="218">
        <f ca="1">IF($H15+$AR15&gt;=0,VLOOKUP($H15+$AR15,Imptable!$A$4:$B$28,2),-VLOOKUP(-$H15-$AR15,Imptable!$A$4:$B$28,2))</f>
        <v>5</v>
      </c>
      <c r="K15" s="285" t="e">
        <f ca="1">Results!$AN$56</f>
        <v>#NAME?</v>
      </c>
      <c r="L15" s="289" t="e">
        <f ca="1">Travellers!$Q$37</f>
        <v>#NAME?</v>
      </c>
      <c r="N15" s="194">
        <v>10</v>
      </c>
      <c r="O15" s="175" t="s">
        <v>4</v>
      </c>
      <c r="P15" s="182" t="s">
        <v>99</v>
      </c>
      <c r="Q15" s="176" t="s">
        <v>98</v>
      </c>
      <c r="R15" s="176"/>
      <c r="S15" s="176">
        <v>9</v>
      </c>
      <c r="T15" s="190">
        <v>-140</v>
      </c>
      <c r="U15" s="218">
        <f ca="1">IF($H15+$T15&gt;=0,VLOOKUP($H15+$T15,Imptable!$A$4:$B$28,2),-VLOOKUP(-$H15-$T15,Imptable!$A$4:$B$28,2))</f>
        <v>-1</v>
      </c>
      <c r="V15" s="218">
        <f ca="1">IF($AF15+$T15&gt;=0,VLOOKUP($AF15+$T15,Imptable!$A$4:$B$28,2),-VLOOKUP(-$AF15-$T15,Imptable!$A$4:$B$28,2))</f>
        <v>-8</v>
      </c>
      <c r="W15" s="285" t="e">
        <f ca="1">Results!$AN$56</f>
        <v>#NAME?</v>
      </c>
      <c r="X15" s="289" t="e">
        <f ca="1">Travellers!$R$43</f>
        <v>#NAME?</v>
      </c>
      <c r="Z15" s="194">
        <v>10</v>
      </c>
      <c r="AA15" s="175" t="s">
        <v>3</v>
      </c>
      <c r="AB15" s="182" t="s">
        <v>110</v>
      </c>
      <c r="AC15" s="176" t="s">
        <v>100</v>
      </c>
      <c r="AD15" s="176" t="s">
        <v>150</v>
      </c>
      <c r="AE15" s="176">
        <v>7</v>
      </c>
      <c r="AF15" s="190">
        <v>-200</v>
      </c>
      <c r="AG15" s="218">
        <f ca="1">IF($AF15+$T15&gt;=0,VLOOKUP($AF15+$T15,Imptable!$A$4:$B$28,2),-VLOOKUP(-$AF15-$T15,Imptable!$A$4:$B$28,2))</f>
        <v>-8</v>
      </c>
      <c r="AH15" s="341">
        <f ca="1">IF($AF15+$AR15&gt;=0,VLOOKUP($AF15+$AR15,Imptable!$A$4:$B$28,2),-VLOOKUP(-$AF15-$AR15,Imptable!$A$4:$B$28,2))</f>
        <v>-3</v>
      </c>
      <c r="AI15" s="285" t="e">
        <f ca="1">Results!$AN$56</f>
        <v>#NAME?</v>
      </c>
      <c r="AJ15" s="289" t="e">
        <f ca="1">Travellers!$Q$38</f>
        <v>#NAME?</v>
      </c>
      <c r="AL15" s="194">
        <v>10</v>
      </c>
      <c r="AM15" s="175" t="s">
        <v>4</v>
      </c>
      <c r="AN15" s="182" t="s">
        <v>97</v>
      </c>
      <c r="AO15" s="176" t="s">
        <v>100</v>
      </c>
      <c r="AP15" s="176"/>
      <c r="AQ15" s="176">
        <v>8</v>
      </c>
      <c r="AR15" s="190">
        <v>100</v>
      </c>
      <c r="AS15" s="218">
        <f ca="1">IF($H15+$AR15&gt;=0,VLOOKUP($H15+$AR15,Imptable!$A$4:$B$28,2),-VLOOKUP(-$H15-$AR15,Imptable!$A$4:$B$28,2))</f>
        <v>5</v>
      </c>
      <c r="AT15" s="218">
        <f ca="1">IF($AF15+$AR15&gt;=0,VLOOKUP($AF15+$AR15,Imptable!$A$4:$B$28,2),-VLOOKUP(-$AF15-$AR15,Imptable!$A$4:$B$28,2))</f>
        <v>-3</v>
      </c>
      <c r="AU15" s="285" t="e">
        <f ca="1">Results!$AN$56</f>
        <v>#NAME?</v>
      </c>
      <c r="AV15" s="289" t="e">
        <f ca="1">Travellers!$R$44</f>
        <v>#NAME?</v>
      </c>
    </row>
    <row r="16" spans="1:48">
      <c r="A16" s="165"/>
      <c r="B16" s="194">
        <v>11</v>
      </c>
      <c r="C16" s="175" t="s">
        <v>3</v>
      </c>
      <c r="D16" s="182" t="s">
        <v>99</v>
      </c>
      <c r="E16" s="176" t="s">
        <v>104</v>
      </c>
      <c r="F16" s="176"/>
      <c r="G16" s="176">
        <v>9</v>
      </c>
      <c r="H16" s="190">
        <v>-140</v>
      </c>
      <c r="I16" s="218">
        <f ca="1">IF($H16+$T16&gt;=0,VLOOKUP($H16+$T16,Imptable!$A$4:$B$28,2),-VLOOKUP(-$H16-$T16,Imptable!$A$4:$B$28,2))</f>
        <v>-5</v>
      </c>
      <c r="J16" s="218">
        <f ca="1">IF($H16+$AR16&gt;=0,VLOOKUP($H16+$AR16,Imptable!$A$4:$B$28,2),-VLOOKUP(-$H16-$AR16,Imptable!$A$4:$B$28,2))</f>
        <v>-3</v>
      </c>
      <c r="K16" s="285" t="e">
        <f ca="1">Results!$AN$60</f>
        <v>#NAME?</v>
      </c>
      <c r="L16" s="289" t="e">
        <f ca="1">Travellers!$Z$37</f>
        <v>#NAME?</v>
      </c>
      <c r="N16" s="194">
        <v>11</v>
      </c>
      <c r="O16" s="175" t="s">
        <v>4</v>
      </c>
      <c r="P16" s="182" t="s">
        <v>101</v>
      </c>
      <c r="Q16" s="176" t="s">
        <v>104</v>
      </c>
      <c r="R16" s="176"/>
      <c r="S16" s="176">
        <v>9</v>
      </c>
      <c r="T16" s="190">
        <v>-50</v>
      </c>
      <c r="U16" s="218">
        <f ca="1">IF($H16+$T16&gt;=0,VLOOKUP($H16+$T16,Imptable!$A$4:$B$28,2),-VLOOKUP(-$H16-$T16,Imptable!$A$4:$B$28,2))</f>
        <v>-5</v>
      </c>
      <c r="V16" s="341">
        <f ca="1">IF($AF16+$T16&gt;=0,VLOOKUP($AF16+$T16,Imptable!$A$4:$B$28,2),-VLOOKUP(-$AF16-$T16,Imptable!$A$4:$B$28,2))</f>
        <v>2</v>
      </c>
      <c r="W16" s="285" t="e">
        <f ca="1">Results!$AN$60</f>
        <v>#NAME?</v>
      </c>
      <c r="X16" s="289" t="e">
        <f ca="1">Travellers!$AA$43</f>
        <v>#NAME?</v>
      </c>
      <c r="Z16" s="194">
        <v>11</v>
      </c>
      <c r="AA16" s="175" t="s">
        <v>3</v>
      </c>
      <c r="AB16" s="182" t="s">
        <v>103</v>
      </c>
      <c r="AC16" s="176" t="s">
        <v>96</v>
      </c>
      <c r="AD16" s="176" t="s">
        <v>147</v>
      </c>
      <c r="AE16" s="176">
        <v>8</v>
      </c>
      <c r="AF16" s="190">
        <v>100</v>
      </c>
      <c r="AG16" s="341">
        <f ca="1">IF($AF16+$T16&gt;=0,VLOOKUP($AF16+$T16,Imptable!$A$4:$B$28,2),-VLOOKUP(-$AF16-$T16,Imptable!$A$4:$B$28,2))</f>
        <v>2</v>
      </c>
      <c r="AH16" s="218">
        <f ca="1">IF($AF16+$AR16&gt;=0,VLOOKUP($AF16+$AR16,Imptable!$A$4:$B$28,2),-VLOOKUP(-$AF16-$AR16,Imptable!$A$4:$B$28,2))</f>
        <v>4</v>
      </c>
      <c r="AI16" s="285" t="e">
        <f ca="1">Results!$AN$60</f>
        <v>#NAME?</v>
      </c>
      <c r="AJ16" s="289" t="e">
        <f ca="1">Travellers!$Z$38</f>
        <v>#NAME?</v>
      </c>
      <c r="AL16" s="194">
        <v>11</v>
      </c>
      <c r="AM16" s="175" t="s">
        <v>4</v>
      </c>
      <c r="AN16" s="182" t="s">
        <v>102</v>
      </c>
      <c r="AO16" s="176" t="s">
        <v>100</v>
      </c>
      <c r="AP16" s="176"/>
      <c r="AQ16" s="176">
        <v>7</v>
      </c>
      <c r="AR16" s="190">
        <v>50</v>
      </c>
      <c r="AS16" s="218">
        <f ca="1">IF($H16+$AR16&gt;=0,VLOOKUP($H16+$AR16,Imptable!$A$4:$B$28,2),-VLOOKUP(-$H16-$AR16,Imptable!$A$4:$B$28,2))</f>
        <v>-3</v>
      </c>
      <c r="AT16" s="218">
        <f ca="1">IF($AF16+$AR16&gt;=0,VLOOKUP($AF16+$AR16,Imptable!$A$4:$B$28,2),-VLOOKUP(-$AF16-$AR16,Imptable!$A$4:$B$28,2))</f>
        <v>4</v>
      </c>
      <c r="AU16" s="285" t="e">
        <f ca="1">Results!$AN$60</f>
        <v>#NAME?</v>
      </c>
      <c r="AV16" s="289" t="e">
        <f ca="1">Travellers!$AA$44</f>
        <v>#NAME?</v>
      </c>
    </row>
    <row r="17" spans="1:48">
      <c r="A17" s="165"/>
      <c r="B17" s="194">
        <v>12</v>
      </c>
      <c r="C17" s="175" t="s">
        <v>3</v>
      </c>
      <c r="D17" s="182" t="s">
        <v>143</v>
      </c>
      <c r="E17" s="176" t="s">
        <v>96</v>
      </c>
      <c r="F17" s="176"/>
      <c r="G17" s="176">
        <v>12</v>
      </c>
      <c r="H17" s="190">
        <v>50</v>
      </c>
      <c r="I17" s="218">
        <f ca="1">IF($H17+$T17&gt;=0,VLOOKUP($H17+$T17,Imptable!$A$4:$B$28,2),-VLOOKUP(-$H17-$T17,Imptable!$A$4:$B$28,2))</f>
        <v>11</v>
      </c>
      <c r="J17" s="218">
        <f ca="1">IF($H17+$AR17&gt;=0,VLOOKUP($H17+$AR17,Imptable!$A$4:$B$28,2),-VLOOKUP(-$H17-$AR17,Imptable!$A$4:$B$28,2))</f>
        <v>14</v>
      </c>
      <c r="K17" s="285" t="e">
        <f ca="1">Results!$AN$64</f>
        <v>#NAME?</v>
      </c>
      <c r="L17" s="289" t="e">
        <f ca="1">Travellers!$AI$37</f>
        <v>#NAME?</v>
      </c>
      <c r="N17" s="194">
        <v>12</v>
      </c>
      <c r="O17" s="175" t="s">
        <v>4</v>
      </c>
      <c r="P17" s="182" t="s">
        <v>103</v>
      </c>
      <c r="Q17" s="176" t="s">
        <v>96</v>
      </c>
      <c r="R17" s="176"/>
      <c r="S17" s="176">
        <v>12</v>
      </c>
      <c r="T17" s="190">
        <v>480</v>
      </c>
      <c r="U17" s="218">
        <f ca="1">IF($H17+$T17&gt;=0,VLOOKUP($H17+$T17,Imptable!$A$4:$B$28,2),-VLOOKUP(-$H17-$T17,Imptable!$A$4:$B$28,2))</f>
        <v>11</v>
      </c>
      <c r="V17" s="218">
        <f ca="1">IF($AF17+$T17&gt;=0,VLOOKUP($AF17+$T17,Imptable!$A$4:$B$28,2),-VLOOKUP(-$AF17-$T17,Imptable!$A$4:$B$28,2))</f>
        <v>-11</v>
      </c>
      <c r="W17" s="285" t="e">
        <f ca="1">Results!$AN$64</f>
        <v>#NAME?</v>
      </c>
      <c r="X17" s="289" t="e">
        <f ca="1">Travellers!$AJ$43</f>
        <v>#NAME?</v>
      </c>
      <c r="Z17" s="194">
        <v>12</v>
      </c>
      <c r="AA17" s="175" t="s">
        <v>3</v>
      </c>
      <c r="AB17" s="182" t="s">
        <v>131</v>
      </c>
      <c r="AC17" s="176" t="s">
        <v>96</v>
      </c>
      <c r="AD17" s="176" t="s">
        <v>120</v>
      </c>
      <c r="AE17" s="176">
        <v>122</v>
      </c>
      <c r="AF17" s="190">
        <v>-980</v>
      </c>
      <c r="AG17" s="218">
        <f ca="1">IF($AF17+$T17&gt;=0,VLOOKUP($AF17+$T17,Imptable!$A$4:$B$28,2),-VLOOKUP(-$AF17-$T17,Imptable!$A$4:$B$28,2))</f>
        <v>-11</v>
      </c>
      <c r="AH17" s="218">
        <f ca="1">IF($AF17+$AR17&gt;=0,VLOOKUP($AF17+$AR17,Imptable!$A$4:$B$28,2),-VLOOKUP(-$AF17-$AR17,Imptable!$A$4:$B$28,2))</f>
        <v>1</v>
      </c>
      <c r="AI17" s="285" t="e">
        <f ca="1">Results!$AN$64</f>
        <v>#NAME?</v>
      </c>
      <c r="AJ17" s="289" t="e">
        <f ca="1">Travellers!$AI$38</f>
        <v>#NAME?</v>
      </c>
      <c r="AL17" s="194">
        <v>12</v>
      </c>
      <c r="AM17" s="175" t="s">
        <v>4</v>
      </c>
      <c r="AN17" s="182" t="s">
        <v>131</v>
      </c>
      <c r="AO17" s="176" t="s">
        <v>98</v>
      </c>
      <c r="AP17" s="176"/>
      <c r="AQ17" s="176">
        <v>13</v>
      </c>
      <c r="AR17" s="190">
        <v>1010</v>
      </c>
      <c r="AS17" s="218">
        <f ca="1">IF($H17+$AR17&gt;=0,VLOOKUP($H17+$AR17,Imptable!$A$4:$B$28,2),-VLOOKUP(-$H17-$AR17,Imptable!$A$4:$B$28,2))</f>
        <v>14</v>
      </c>
      <c r="AT17" s="218">
        <f ca="1">IF($AF17+$AR17&gt;=0,VLOOKUP($AF17+$AR17,Imptable!$A$4:$B$28,2),-VLOOKUP(-$AF17-$AR17,Imptable!$A$4:$B$28,2))</f>
        <v>1</v>
      </c>
      <c r="AU17" s="285" t="e">
        <f ca="1">Results!$AN$64</f>
        <v>#NAME?</v>
      </c>
      <c r="AV17" s="289" t="e">
        <f ca="1">Travellers!$AJ$44</f>
        <v>#NAME?</v>
      </c>
    </row>
    <row r="18" spans="1:48">
      <c r="B18" s="194">
        <v>13</v>
      </c>
      <c r="C18" s="175" t="s">
        <v>3</v>
      </c>
      <c r="D18" s="206" t="s">
        <v>103</v>
      </c>
      <c r="E18" s="203" t="s">
        <v>100</v>
      </c>
      <c r="F18" s="203"/>
      <c r="G18" s="203">
        <v>12</v>
      </c>
      <c r="H18" s="187">
        <v>680</v>
      </c>
      <c r="I18" s="218">
        <f ca="1">IF($H18+$T18&gt;=0,VLOOKUP($H18+$T18,Imptable!$A$4:$B$28,2),-VLOOKUP(-$H18-$T18,Imptable!$A$4:$B$28,2))</f>
        <v>0</v>
      </c>
      <c r="J18" s="218">
        <f ca="1">IF($H18+$AR18&gt;=0,VLOOKUP($H18+$AR18,Imptable!$A$4:$B$28,2),-VLOOKUP(-$H18-$AR18,Imptable!$A$4:$B$28,2))</f>
        <v>0</v>
      </c>
      <c r="K18" s="285" t="e">
        <f ca="1">Results!$AN$68</f>
        <v>#NAME?</v>
      </c>
      <c r="L18" s="289" t="e">
        <f ca="1">Travellers!$H$53</f>
        <v>#NAME?</v>
      </c>
      <c r="N18" s="194">
        <v>13</v>
      </c>
      <c r="O18" s="175" t="s">
        <v>4</v>
      </c>
      <c r="P18" s="206" t="s">
        <v>103</v>
      </c>
      <c r="Q18" s="203" t="s">
        <v>98</v>
      </c>
      <c r="R18" s="203"/>
      <c r="S18" s="203">
        <v>12</v>
      </c>
      <c r="T18" s="187">
        <v>-680</v>
      </c>
      <c r="U18" s="218">
        <f ca="1">IF($H18+$T18&gt;=0,VLOOKUP($H18+$T18,Imptable!$A$4:$B$28,2),-VLOOKUP(-$H18-$T18,Imptable!$A$4:$B$28,2))</f>
        <v>0</v>
      </c>
      <c r="V18" s="218">
        <f ca="1">IF($AF18+$T18&gt;=0,VLOOKUP($AF18+$T18,Imptable!$A$4:$B$28,2),-VLOOKUP(-$AF18-$T18,Imptable!$A$4:$B$28,2))</f>
        <v>-1</v>
      </c>
      <c r="W18" s="285" t="e">
        <f ca="1">Results!$AN$68</f>
        <v>#NAME?</v>
      </c>
      <c r="X18" s="289" t="e">
        <f ca="1">Travellers!$I$59</f>
        <v>#NAME?</v>
      </c>
      <c r="Z18" s="194">
        <v>13</v>
      </c>
      <c r="AA18" s="175" t="s">
        <v>3</v>
      </c>
      <c r="AB18" s="206" t="s">
        <v>103</v>
      </c>
      <c r="AC18" s="203" t="s">
        <v>98</v>
      </c>
      <c r="AD18" s="203" t="s">
        <v>124</v>
      </c>
      <c r="AE18" s="203">
        <v>11</v>
      </c>
      <c r="AF18" s="187">
        <v>650</v>
      </c>
      <c r="AG18" s="218">
        <f ca="1">IF($AF18+$T18&gt;=0,VLOOKUP($AF18+$T18,Imptable!$A$4:$B$28,2),-VLOOKUP(-$AF18-$T18,Imptable!$A$4:$B$28,2))</f>
        <v>-1</v>
      </c>
      <c r="AH18" s="218">
        <f ca="1">IF($AF18+$AR18&gt;=0,VLOOKUP($AF18+$AR18,Imptable!$A$4:$B$28,2),-VLOOKUP(-$AF18-$AR18,Imptable!$A$4:$B$28,2))</f>
        <v>-1</v>
      </c>
      <c r="AI18" s="285" t="e">
        <f ca="1">Results!$AN$68</f>
        <v>#NAME?</v>
      </c>
      <c r="AJ18" s="289" t="e">
        <f ca="1">Travellers!$H$54</f>
        <v>#NAME?</v>
      </c>
      <c r="AL18" s="194">
        <v>13</v>
      </c>
      <c r="AM18" s="175" t="s">
        <v>4</v>
      </c>
      <c r="AN18" s="206" t="s">
        <v>103</v>
      </c>
      <c r="AO18" s="203" t="s">
        <v>98</v>
      </c>
      <c r="AP18" s="203"/>
      <c r="AQ18" s="203">
        <v>12</v>
      </c>
      <c r="AR18" s="187">
        <v>-680</v>
      </c>
      <c r="AS18" s="218">
        <f ca="1">IF($H18+$AR18&gt;=0,VLOOKUP($H18+$AR18,Imptable!$A$4:$B$28,2),-VLOOKUP(-$H18-$AR18,Imptable!$A$4:$B$28,2))</f>
        <v>0</v>
      </c>
      <c r="AT18" s="218">
        <f ca="1">IF($AF18+$AR18&gt;=0,VLOOKUP($AF18+$AR18,Imptable!$A$4:$B$28,2),-VLOOKUP(-$AF18-$AR18,Imptable!$A$4:$B$28,2))</f>
        <v>-1</v>
      </c>
      <c r="AU18" s="285" t="e">
        <f ca="1">Results!$AN$68</f>
        <v>#NAME?</v>
      </c>
      <c r="AV18" s="289" t="e">
        <f ca="1">Travellers!$I$60</f>
        <v>#NAME?</v>
      </c>
    </row>
    <row r="19" spans="1:48">
      <c r="B19" s="194">
        <v>14</v>
      </c>
      <c r="C19" s="175" t="s">
        <v>3</v>
      </c>
      <c r="D19" s="206" t="s">
        <v>106</v>
      </c>
      <c r="E19" s="203" t="s">
        <v>96</v>
      </c>
      <c r="F19" s="203"/>
      <c r="G19" s="203">
        <v>9</v>
      </c>
      <c r="H19" s="187">
        <v>-110</v>
      </c>
      <c r="I19" s="218">
        <f ca="1">IF($H19+$T19&gt;=0,VLOOKUP($H19+$T19,Imptable!$A$4:$B$28,2),-VLOOKUP(-$H19-$T19,Imptable!$A$4:$B$28,2))</f>
        <v>-6</v>
      </c>
      <c r="J19" s="218">
        <f ca="1">IF($H19+$AR19&gt;=0,VLOOKUP($H19+$AR19,Imptable!$A$4:$B$28,2),-VLOOKUP(-$H19-$AR19,Imptable!$A$4:$B$28,2))</f>
        <v>0</v>
      </c>
      <c r="K19" s="285" t="e">
        <f ca="1">Results!$AN$72</f>
        <v>#NAME?</v>
      </c>
      <c r="L19" s="289" t="e">
        <f ca="1">Travellers!$Q$53</f>
        <v>#NAME?</v>
      </c>
      <c r="N19" s="194">
        <v>14</v>
      </c>
      <c r="O19" s="175" t="s">
        <v>4</v>
      </c>
      <c r="P19" s="206" t="s">
        <v>115</v>
      </c>
      <c r="Q19" s="203" t="s">
        <v>100</v>
      </c>
      <c r="R19" s="203"/>
      <c r="S19" s="203">
        <v>9</v>
      </c>
      <c r="T19" s="187">
        <v>-140</v>
      </c>
      <c r="U19" s="218">
        <f ca="1">IF($H19+$T19&gt;=0,VLOOKUP($H19+$T19,Imptable!$A$4:$B$28,2),-VLOOKUP(-$H19-$T19,Imptable!$A$4:$B$28,2))</f>
        <v>-6</v>
      </c>
      <c r="V19" s="218">
        <f ca="1">IF($AF19+$T19&gt;=0,VLOOKUP($AF19+$T19,Imptable!$A$4:$B$28,2),-VLOOKUP(-$AF19-$T19,Imptable!$A$4:$B$28,2))</f>
        <v>-6</v>
      </c>
      <c r="W19" s="285" t="e">
        <f ca="1">Results!$AN$72</f>
        <v>#NAME?</v>
      </c>
      <c r="X19" s="289" t="e">
        <f ca="1">Travellers!$R$59</f>
        <v>#NAME?</v>
      </c>
      <c r="Z19" s="194">
        <v>14</v>
      </c>
      <c r="AA19" s="175" t="s">
        <v>3</v>
      </c>
      <c r="AB19" s="206" t="s">
        <v>101</v>
      </c>
      <c r="AC19" s="203" t="s">
        <v>100</v>
      </c>
      <c r="AD19" s="203" t="s">
        <v>124</v>
      </c>
      <c r="AE19" s="203">
        <v>8</v>
      </c>
      <c r="AF19" s="187">
        <v>-100</v>
      </c>
      <c r="AG19" s="218">
        <f ca="1">IF($AF19+$T19&gt;=0,VLOOKUP($AF19+$T19,Imptable!$A$4:$B$28,2),-VLOOKUP(-$AF19-$T19,Imptable!$A$4:$B$28,2))</f>
        <v>-6</v>
      </c>
      <c r="AH19" s="218">
        <f ca="1">IF($AF19+$AR19&gt;=0,VLOOKUP($AF19+$AR19,Imptable!$A$4:$B$28,2),-VLOOKUP(-$AF19-$AR19,Imptable!$A$4:$B$28,2))</f>
        <v>0</v>
      </c>
      <c r="AI19" s="285" t="e">
        <f ca="1">Results!$AN$72</f>
        <v>#NAME?</v>
      </c>
      <c r="AJ19" s="289" t="e">
        <f ca="1">Travellers!$Q$54</f>
        <v>#NAME?</v>
      </c>
      <c r="AL19" s="194">
        <v>14</v>
      </c>
      <c r="AM19" s="175" t="s">
        <v>4</v>
      </c>
      <c r="AN19" s="206" t="s">
        <v>115</v>
      </c>
      <c r="AO19" s="203" t="s">
        <v>100</v>
      </c>
      <c r="AP19" s="203"/>
      <c r="AQ19" s="203">
        <v>7</v>
      </c>
      <c r="AR19" s="187">
        <v>100</v>
      </c>
      <c r="AS19" s="218">
        <f ca="1">IF($H19+$AR19&gt;=0,VLOOKUP($H19+$AR19,Imptable!$A$4:$B$28,2),-VLOOKUP(-$H19-$AR19,Imptable!$A$4:$B$28,2))</f>
        <v>0</v>
      </c>
      <c r="AT19" s="218">
        <f ca="1">IF($AF19+$AR19&gt;=0,VLOOKUP($AF19+$AR19,Imptable!$A$4:$B$28,2),-VLOOKUP(-$AF19-$AR19,Imptable!$A$4:$B$28,2))</f>
        <v>0</v>
      </c>
      <c r="AU19" s="285" t="e">
        <f ca="1">Results!$AN$72</f>
        <v>#NAME?</v>
      </c>
      <c r="AV19" s="289" t="e">
        <f ca="1">Travellers!$R$60</f>
        <v>#NAME?</v>
      </c>
    </row>
    <row r="20" spans="1:48">
      <c r="A20" s="337"/>
      <c r="B20" s="194">
        <v>15</v>
      </c>
      <c r="C20" s="175" t="s">
        <v>3</v>
      </c>
      <c r="D20" s="206" t="s">
        <v>108</v>
      </c>
      <c r="E20" s="203" t="s">
        <v>96</v>
      </c>
      <c r="F20" s="203"/>
      <c r="G20" s="203">
        <v>7</v>
      </c>
      <c r="H20" s="187">
        <v>-90</v>
      </c>
      <c r="I20" s="218">
        <f ca="1">IF($H20+$T20&gt;=0,VLOOKUP($H20+$T20,Imptable!$A$4:$B$28,2),-VLOOKUP(-$H20-$T20,Imptable!$A$4:$B$28,2))</f>
        <v>-6</v>
      </c>
      <c r="J20" s="218">
        <f ca="1">IF($H20+$AR20&gt;=0,VLOOKUP($H20+$AR20,Imptable!$A$4:$B$28,2),-VLOOKUP(-$H20-$AR20,Imptable!$A$4:$B$28,2))</f>
        <v>3</v>
      </c>
      <c r="K20" s="285" t="e">
        <f ca="1">Results!$AN$76</f>
        <v>#NAME?</v>
      </c>
      <c r="L20" s="289" t="e">
        <f ca="1">Travellers!$Z$53</f>
        <v>#NAME?</v>
      </c>
      <c r="N20" s="194">
        <v>15</v>
      </c>
      <c r="O20" s="175" t="s">
        <v>4</v>
      </c>
      <c r="P20" s="206" t="s">
        <v>123</v>
      </c>
      <c r="Q20" s="203" t="s">
        <v>98</v>
      </c>
      <c r="R20" s="203"/>
      <c r="S20" s="203">
        <v>9</v>
      </c>
      <c r="T20" s="187">
        <v>-140</v>
      </c>
      <c r="U20" s="218">
        <f ca="1">IF($H20+$T20&gt;=0,VLOOKUP($H20+$T20,Imptable!$A$4:$B$28,2),-VLOOKUP(-$H20-$T20,Imptable!$A$4:$B$28,2))</f>
        <v>-6</v>
      </c>
      <c r="V20" s="218">
        <f ca="1">IF($AF20+$T20&gt;=0,VLOOKUP($AF20+$T20,Imptable!$A$4:$B$28,2),-VLOOKUP(-$AF20-$T20,Imptable!$A$4:$B$28,2))</f>
        <v>-6</v>
      </c>
      <c r="W20" s="285" t="e">
        <f ca="1">Results!$AN$76</f>
        <v>#NAME?</v>
      </c>
      <c r="X20" s="289" t="e">
        <f ca="1">Travellers!$AA$59</f>
        <v>#NAME?</v>
      </c>
      <c r="Z20" s="194">
        <v>15</v>
      </c>
      <c r="AA20" s="175" t="s">
        <v>3</v>
      </c>
      <c r="AB20" s="206" t="s">
        <v>99</v>
      </c>
      <c r="AC20" s="203" t="s">
        <v>96</v>
      </c>
      <c r="AD20" s="203" t="s">
        <v>126</v>
      </c>
      <c r="AE20" s="203">
        <v>8</v>
      </c>
      <c r="AF20" s="187">
        <v>-110</v>
      </c>
      <c r="AG20" s="218">
        <f ca="1">IF($AF20+$T20&gt;=0,VLOOKUP($AF20+$T20,Imptable!$A$4:$B$28,2),-VLOOKUP(-$AF20-$T20,Imptable!$A$4:$B$28,2))</f>
        <v>-6</v>
      </c>
      <c r="AH20" s="218">
        <f ca="1">IF($AF20+$AR20&gt;=0,VLOOKUP($AF20+$AR20,Imptable!$A$4:$B$28,2),-VLOOKUP(-$AF20-$AR20,Imptable!$A$4:$B$28,2))</f>
        <v>3</v>
      </c>
      <c r="AI20" s="285" t="e">
        <f ca="1">Results!$AN$76</f>
        <v>#NAME?</v>
      </c>
      <c r="AJ20" s="289" t="e">
        <f ca="1">Travellers!$Z$54</f>
        <v>#NAME?</v>
      </c>
      <c r="AL20" s="194">
        <v>15</v>
      </c>
      <c r="AM20" s="175" t="s">
        <v>4</v>
      </c>
      <c r="AN20" s="206" t="s">
        <v>103</v>
      </c>
      <c r="AO20" s="203" t="s">
        <v>98</v>
      </c>
      <c r="AP20" s="203"/>
      <c r="AQ20" s="203">
        <v>8</v>
      </c>
      <c r="AR20" s="187">
        <v>200</v>
      </c>
      <c r="AS20" s="218">
        <f ca="1">IF($H20+$AR20&gt;=0,VLOOKUP($H20+$AR20,Imptable!$A$4:$B$28,2),-VLOOKUP(-$H20-$AR20,Imptable!$A$4:$B$28,2))</f>
        <v>3</v>
      </c>
      <c r="AT20" s="218">
        <f ca="1">IF($AF20+$AR20&gt;=0,VLOOKUP($AF20+$AR20,Imptable!$A$4:$B$28,2),-VLOOKUP(-$AF20-$AR20,Imptable!$A$4:$B$28,2))</f>
        <v>3</v>
      </c>
      <c r="AU20" s="285" t="e">
        <f ca="1">Results!$AN$76</f>
        <v>#NAME?</v>
      </c>
      <c r="AV20" s="289" t="e">
        <f ca="1">Travellers!$AA$60</f>
        <v>#NAME?</v>
      </c>
    </row>
    <row r="21" spans="1:48" ht="15.75" thickBot="1">
      <c r="B21" s="195">
        <v>16</v>
      </c>
      <c r="C21" s="186" t="s">
        <v>3</v>
      </c>
      <c r="D21" s="207" t="s">
        <v>101</v>
      </c>
      <c r="E21" s="204" t="s">
        <v>96</v>
      </c>
      <c r="F21" s="204"/>
      <c r="G21" s="204">
        <v>8</v>
      </c>
      <c r="H21" s="188">
        <v>200</v>
      </c>
      <c r="I21" s="219">
        <f ca="1">IF($H21+$T21&gt;=0,VLOOKUP($H21+$T21,Imptable!$A$4:$B$28,2),-VLOOKUP(-$H21-$T21,Imptable!$A$4:$B$28,2))</f>
        <v>3</v>
      </c>
      <c r="J21" s="230">
        <f ca="1">IF($H21+$AR21&gt;=0,VLOOKUP($H21+$AR21,Imptable!$A$4:$B$28,2),-VLOOKUP(-$H21-$AR21,Imptable!$A$4:$B$28,2))</f>
        <v>3</v>
      </c>
      <c r="K21" s="286" t="e">
        <f ca="1">Results!$AN$80</f>
        <v>#NAME?</v>
      </c>
      <c r="L21" s="290" t="e">
        <f ca="1">Travellers!$AI$53</f>
        <v>#NAME?</v>
      </c>
      <c r="N21" s="195">
        <v>16</v>
      </c>
      <c r="O21" s="186" t="s">
        <v>4</v>
      </c>
      <c r="P21" s="207" t="s">
        <v>101</v>
      </c>
      <c r="Q21" s="204" t="s">
        <v>96</v>
      </c>
      <c r="R21" s="204"/>
      <c r="S21" s="204">
        <v>9</v>
      </c>
      <c r="T21" s="188">
        <v>-100</v>
      </c>
      <c r="U21" s="219">
        <f ca="1">IF($H21+$T21&gt;=0,VLOOKUP($H21+$T21,Imptable!$A$4:$B$28,2),-VLOOKUP(-$H21-$T21,Imptable!$A$4:$B$28,2))</f>
        <v>3</v>
      </c>
      <c r="V21" s="219">
        <f ca="1">IF($AF21+$T21&gt;=0,VLOOKUP($AF21+$T21,Imptable!$A$4:$B$28,2),-VLOOKUP(-$AF21-$T21,Imptable!$A$4:$B$28,2))</f>
        <v>0</v>
      </c>
      <c r="W21" s="286" t="e">
        <f ca="1">Results!$AN$80</f>
        <v>#NAME?</v>
      </c>
      <c r="X21" s="290" t="e">
        <f ca="1">Travellers!$AJ$59</f>
        <v>#NAME?</v>
      </c>
      <c r="Z21" s="195">
        <v>16</v>
      </c>
      <c r="AA21" s="186" t="s">
        <v>3</v>
      </c>
      <c r="AB21" s="207" t="s">
        <v>101</v>
      </c>
      <c r="AC21" s="204" t="s">
        <v>96</v>
      </c>
      <c r="AD21" s="204" t="s">
        <v>134</v>
      </c>
      <c r="AE21" s="204">
        <v>9</v>
      </c>
      <c r="AF21" s="188">
        <v>100</v>
      </c>
      <c r="AG21" s="219">
        <f ca="1">IF($AF21+$T21&gt;=0,VLOOKUP($AF21+$T21,Imptable!$A$4:$B$28,2),-VLOOKUP(-$AF21-$T21,Imptable!$A$4:$B$28,2))</f>
        <v>0</v>
      </c>
      <c r="AH21" s="230">
        <f ca="1">IF($AF21+$AR21&gt;=0,VLOOKUP($AF21+$AR21,Imptable!$A$4:$B$28,2),-VLOOKUP(-$AF21-$AR21,Imptable!$A$4:$B$28,2))</f>
        <v>0</v>
      </c>
      <c r="AI21" s="286" t="e">
        <f ca="1">Results!$AN$80</f>
        <v>#NAME?</v>
      </c>
      <c r="AJ21" s="290" t="e">
        <f ca="1">Travellers!$AI$54</f>
        <v>#NAME?</v>
      </c>
      <c r="AL21" s="195">
        <v>16</v>
      </c>
      <c r="AM21" s="186" t="s">
        <v>4</v>
      </c>
      <c r="AN21" s="207" t="s">
        <v>101</v>
      </c>
      <c r="AO21" s="204" t="s">
        <v>96</v>
      </c>
      <c r="AP21" s="204"/>
      <c r="AQ21" s="204">
        <v>9</v>
      </c>
      <c r="AR21" s="188">
        <v>-100</v>
      </c>
      <c r="AS21" s="218">
        <f ca="1">IF($H21+$AR21&gt;=0,VLOOKUP($H21+$AR21,Imptable!$A$4:$B$28,2),-VLOOKUP(-$H21-$AR21,Imptable!$A$4:$B$28,2))</f>
        <v>3</v>
      </c>
      <c r="AT21" s="230">
        <f ca="1">IF($AF21+$AR21&gt;=0,VLOOKUP($AF21+$AR21,Imptable!$A$4:$B$28,2),-VLOOKUP(-$AF21-$AR21,Imptable!$A$4:$B$28,2))</f>
        <v>0</v>
      </c>
      <c r="AU21" s="286" t="e">
        <f ca="1">Results!$AN$80</f>
        <v>#NAME?</v>
      </c>
      <c r="AV21" s="290" t="e">
        <f ca="1">Travellers!$AJ$60</f>
        <v>#NAME?</v>
      </c>
    </row>
    <row r="22" spans="1:48">
      <c r="B22" s="196">
        <v>17</v>
      </c>
      <c r="C22" s="179" t="s">
        <v>3</v>
      </c>
      <c r="D22" s="208" t="s">
        <v>97</v>
      </c>
      <c r="E22" s="205" t="s">
        <v>96</v>
      </c>
      <c r="F22" s="205"/>
      <c r="G22" s="205">
        <v>9</v>
      </c>
      <c r="H22" s="189">
        <v>-400</v>
      </c>
      <c r="I22" s="218">
        <f ca="1">IF($H22+$T22&gt;=0,VLOOKUP($H22+$T22,Imptable!$A$4:$B$28,2),-VLOOKUP(-$H22-$T22,Imptable!$A$4:$B$28,2))</f>
        <v>1</v>
      </c>
      <c r="J22" s="218">
        <f ca="1">IF($H22+$AR22&gt;=0,VLOOKUP($H22+$AR22,Imptable!$A$4:$B$28,2),-VLOOKUP(-$H22-$AR22,Imptable!$A$4:$B$28,2))</f>
        <v>11</v>
      </c>
      <c r="K22" s="285" t="e">
        <f ca="1">Results!$AN$84</f>
        <v>#NAME?</v>
      </c>
      <c r="L22" s="289" t="e">
        <f ca="1">Travellers!$H$69</f>
        <v>#NAME?</v>
      </c>
      <c r="N22" s="196">
        <v>17</v>
      </c>
      <c r="O22" s="179" t="s">
        <v>4</v>
      </c>
      <c r="P22" s="208" t="s">
        <v>97</v>
      </c>
      <c r="Q22" s="205" t="s">
        <v>96</v>
      </c>
      <c r="R22" s="205"/>
      <c r="S22" s="205">
        <v>10</v>
      </c>
      <c r="T22" s="189">
        <v>430</v>
      </c>
      <c r="U22" s="218">
        <f ca="1">IF($H22+$T22&gt;=0,VLOOKUP($H22+$T22,Imptable!$A$4:$B$28,2),-VLOOKUP(-$H22-$T22,Imptable!$A$4:$B$28,2))</f>
        <v>1</v>
      </c>
      <c r="V22" s="218">
        <f ca="1">IF($AF22+$T22&gt;=0,VLOOKUP($AF22+$T22,Imptable!$A$4:$B$28,2),-VLOOKUP(-$AF22-$T22,Imptable!$A$4:$B$28,2))</f>
        <v>11</v>
      </c>
      <c r="W22" s="285" t="e">
        <f ca="1">Results!$AN$84</f>
        <v>#NAME?</v>
      </c>
      <c r="X22" s="289" t="e">
        <f ca="1">Travellers!$I$75</f>
        <v>#NAME?</v>
      </c>
      <c r="Z22" s="196">
        <v>17</v>
      </c>
      <c r="AA22" s="179" t="s">
        <v>3</v>
      </c>
      <c r="AB22" s="208" t="s">
        <v>109</v>
      </c>
      <c r="AC22" s="205" t="s">
        <v>104</v>
      </c>
      <c r="AD22" s="205" t="s">
        <v>119</v>
      </c>
      <c r="AE22" s="205">
        <v>10</v>
      </c>
      <c r="AF22" s="189">
        <v>100</v>
      </c>
      <c r="AG22" s="218">
        <f ca="1">IF($AF22+$T22&gt;=0,VLOOKUP($AF22+$T22,Imptable!$A$4:$B$28,2),-VLOOKUP(-$AF22-$T22,Imptable!$A$4:$B$28,2))</f>
        <v>11</v>
      </c>
      <c r="AH22" s="218">
        <f ca="1">IF($AF22+$AR22&gt;=0,VLOOKUP($AF22+$AR22,Imptable!$A$4:$B$28,2),-VLOOKUP(-$AF22-$AR22,Imptable!$A$4:$B$28,2))</f>
        <v>14</v>
      </c>
      <c r="AI22" s="285" t="e">
        <f ca="1">Results!$AN$84</f>
        <v>#NAME?</v>
      </c>
      <c r="AJ22" s="289" t="e">
        <f ca="1">Travellers!$H$70</f>
        <v>#NAME?</v>
      </c>
      <c r="AL22" s="196">
        <v>17</v>
      </c>
      <c r="AM22" s="179" t="s">
        <v>4</v>
      </c>
      <c r="AN22" s="208" t="s">
        <v>109</v>
      </c>
      <c r="AO22" s="205" t="s">
        <v>104</v>
      </c>
      <c r="AP22" s="205"/>
      <c r="AQ22" s="205">
        <v>12</v>
      </c>
      <c r="AR22" s="189">
        <v>920</v>
      </c>
      <c r="AS22" s="218">
        <f ca="1">IF($H22+$AR22&gt;=0,VLOOKUP($H22+$AR22,Imptable!$A$4:$B$28,2),-VLOOKUP(-$H22-$AR22,Imptable!$A$4:$B$28,2))</f>
        <v>11</v>
      </c>
      <c r="AT22" s="218">
        <f ca="1">IF($AF22+$AR22&gt;=0,VLOOKUP($AF22+$AR22,Imptable!$A$4:$B$28,2),-VLOOKUP(-$AF22-$AR22,Imptable!$A$4:$B$28,2))</f>
        <v>14</v>
      </c>
      <c r="AU22" s="285" t="e">
        <f ca="1">Results!$AN$84</f>
        <v>#NAME?</v>
      </c>
      <c r="AV22" s="289" t="e">
        <f ca="1">Travellers!$I$76</f>
        <v>#NAME?</v>
      </c>
    </row>
    <row r="23" spans="1:48">
      <c r="B23" s="194">
        <v>18</v>
      </c>
      <c r="C23" s="175" t="s">
        <v>3</v>
      </c>
      <c r="D23" s="206" t="s">
        <v>99</v>
      </c>
      <c r="E23" s="203" t="s">
        <v>96</v>
      </c>
      <c r="F23" s="203"/>
      <c r="G23" s="203">
        <v>8</v>
      </c>
      <c r="H23" s="187">
        <v>-110</v>
      </c>
      <c r="I23" s="218">
        <f ca="1">IF($H23+$T23&gt;=0,VLOOKUP($H23+$T23,Imptable!$A$4:$B$28,2),-VLOOKUP(-$H23-$T23,Imptable!$A$4:$B$28,2))</f>
        <v>3</v>
      </c>
      <c r="J23" s="218">
        <f ca="1">IF($H23+$AR23&gt;=0,VLOOKUP($H23+$AR23,Imptable!$A$4:$B$28,2),-VLOOKUP(-$H23-$AR23,Imptable!$A$4:$B$28,2))</f>
        <v>5</v>
      </c>
      <c r="K23" s="285" t="e">
        <f ca="1">Results!$AN$88</f>
        <v>#NAME?</v>
      </c>
      <c r="L23" s="289" t="e">
        <f ca="1">Travellers!$Q$69</f>
        <v>#NAME?</v>
      </c>
      <c r="N23" s="194">
        <v>18</v>
      </c>
      <c r="O23" s="175" t="s">
        <v>4</v>
      </c>
      <c r="P23" s="206" t="s">
        <v>103</v>
      </c>
      <c r="Q23" s="203" t="s">
        <v>98</v>
      </c>
      <c r="R23" s="203"/>
      <c r="S23" s="203">
        <v>8</v>
      </c>
      <c r="T23" s="187">
        <v>200</v>
      </c>
      <c r="U23" s="218">
        <f ca="1">IF($H23+$T23&gt;=0,VLOOKUP($H23+$T23,Imptable!$A$4:$B$28,2),-VLOOKUP(-$H23-$T23,Imptable!$A$4:$B$28,2))</f>
        <v>3</v>
      </c>
      <c r="V23" s="218">
        <f ca="1">IF($AF23+$T23&gt;=0,VLOOKUP($AF23+$T23,Imptable!$A$4:$B$28,2),-VLOOKUP(-$AF23-$T23,Imptable!$A$4:$B$28,2))</f>
        <v>3</v>
      </c>
      <c r="W23" s="285" t="e">
        <f ca="1">Results!$AN$88</f>
        <v>#NAME?</v>
      </c>
      <c r="X23" s="289" t="e">
        <f ca="1">Travellers!$R$75</f>
        <v>#NAME?</v>
      </c>
      <c r="Z23" s="194">
        <v>18</v>
      </c>
      <c r="AA23" s="175" t="s">
        <v>3</v>
      </c>
      <c r="AB23" s="206" t="s">
        <v>123</v>
      </c>
      <c r="AC23" s="203" t="s">
        <v>100</v>
      </c>
      <c r="AD23" s="203" t="s">
        <v>148</v>
      </c>
      <c r="AE23" s="203">
        <v>8</v>
      </c>
      <c r="AF23" s="187">
        <v>-100</v>
      </c>
      <c r="AG23" s="218">
        <f ca="1">IF($AF23+$T23&gt;=0,VLOOKUP($AF23+$T23,Imptable!$A$4:$B$28,2),-VLOOKUP(-$AF23-$T23,Imptable!$A$4:$B$28,2))</f>
        <v>3</v>
      </c>
      <c r="AH23" s="218">
        <f ca="1">IF($AF23+$AR23&gt;=0,VLOOKUP($AF23+$AR23,Imptable!$A$4:$B$28,2),-VLOOKUP(-$AF23-$AR23,Imptable!$A$4:$B$28,2))</f>
        <v>5</v>
      </c>
      <c r="AI23" s="285" t="e">
        <f ca="1">Results!$AN$88</f>
        <v>#NAME?</v>
      </c>
      <c r="AJ23" s="289" t="e">
        <f ca="1">Travellers!$Q$70</f>
        <v>#NAME?</v>
      </c>
      <c r="AL23" s="194">
        <v>18</v>
      </c>
      <c r="AM23" s="175" t="s">
        <v>4</v>
      </c>
      <c r="AN23" s="206" t="s">
        <v>103</v>
      </c>
      <c r="AO23" s="203" t="s">
        <v>100</v>
      </c>
      <c r="AP23" s="203"/>
      <c r="AQ23" s="203">
        <v>7</v>
      </c>
      <c r="AR23" s="187">
        <v>300</v>
      </c>
      <c r="AS23" s="218">
        <f ca="1">IF($H23+$AR23&gt;=0,VLOOKUP($H23+$AR23,Imptable!$A$4:$B$28,2),-VLOOKUP(-$H23-$AR23,Imptable!$A$4:$B$28,2))</f>
        <v>5</v>
      </c>
      <c r="AT23" s="218">
        <f ca="1">IF($AF23+$AR23&gt;=0,VLOOKUP($AF23+$AR23,Imptable!$A$4:$B$28,2),-VLOOKUP(-$AF23-$AR23,Imptable!$A$4:$B$28,2))</f>
        <v>5</v>
      </c>
      <c r="AU23" s="285" t="e">
        <f ca="1">Results!$AN$88</f>
        <v>#NAME?</v>
      </c>
      <c r="AV23" s="289" t="e">
        <f ca="1">Travellers!$R$76</f>
        <v>#NAME?</v>
      </c>
    </row>
    <row r="24" spans="1:48">
      <c r="B24" s="194">
        <v>19</v>
      </c>
      <c r="C24" s="175" t="s">
        <v>3</v>
      </c>
      <c r="D24" s="206" t="s">
        <v>144</v>
      </c>
      <c r="E24" s="203" t="s">
        <v>104</v>
      </c>
      <c r="F24" s="203"/>
      <c r="G24" s="203">
        <v>6</v>
      </c>
      <c r="H24" s="187">
        <v>100</v>
      </c>
      <c r="I24" s="218">
        <f ca="1">IF($H24+$T24&gt;=0,VLOOKUP($H24+$T24,Imptable!$A$4:$B$28,2),-VLOOKUP(-$H24-$T24,Imptable!$A$4:$B$28,2))</f>
        <v>0</v>
      </c>
      <c r="J24" s="218">
        <f ca="1">IF($H24+$AR24&gt;=0,VLOOKUP($H24+$AR24,Imptable!$A$4:$B$28,2),-VLOOKUP(-$H24-$AR24,Imptable!$A$4:$B$28,2))</f>
        <v>0</v>
      </c>
      <c r="K24" s="285" t="e">
        <f ca="1">Results!$AN$92</f>
        <v>#NAME?</v>
      </c>
      <c r="L24" s="289" t="e">
        <f ca="1">Travellers!$Z$69</f>
        <v>#NAME?</v>
      </c>
      <c r="N24" s="194">
        <v>19</v>
      </c>
      <c r="O24" s="175" t="s">
        <v>4</v>
      </c>
      <c r="P24" s="206" t="s">
        <v>108</v>
      </c>
      <c r="Q24" s="203" t="s">
        <v>100</v>
      </c>
      <c r="R24" s="203"/>
      <c r="S24" s="203">
        <v>7</v>
      </c>
      <c r="T24" s="187">
        <v>-90</v>
      </c>
      <c r="U24" s="218">
        <f ca="1">IF($H24+$T24&gt;=0,VLOOKUP($H24+$T24,Imptable!$A$4:$B$28,2),-VLOOKUP(-$H24-$T24,Imptable!$A$4:$B$28,2))</f>
        <v>0</v>
      </c>
      <c r="V24" s="218">
        <f ca="1">IF($AF24+$T24&gt;=0,VLOOKUP($AF24+$T24,Imptable!$A$4:$B$28,2),-VLOOKUP(-$AF24-$T24,Imptable!$A$4:$B$28,2))</f>
        <v>0</v>
      </c>
      <c r="W24" s="285" t="e">
        <f ca="1">Results!$AN$92</f>
        <v>#NAME?</v>
      </c>
      <c r="X24" s="289" t="e">
        <f ca="1">Travellers!$AA$75</f>
        <v>#NAME?</v>
      </c>
      <c r="Z24" s="194">
        <v>19</v>
      </c>
      <c r="AA24" s="175" t="s">
        <v>3</v>
      </c>
      <c r="AB24" s="206" t="s">
        <v>108</v>
      </c>
      <c r="AC24" s="203" t="s">
        <v>98</v>
      </c>
      <c r="AD24" s="203" t="s">
        <v>151</v>
      </c>
      <c r="AE24" s="203">
        <v>7</v>
      </c>
      <c r="AF24" s="187">
        <v>90</v>
      </c>
      <c r="AG24" s="218">
        <f ca="1">IF($AF24+$T24&gt;=0,VLOOKUP($AF24+$T24,Imptable!$A$4:$B$28,2),-VLOOKUP(-$AF24-$T24,Imptable!$A$4:$B$28,2))</f>
        <v>0</v>
      </c>
      <c r="AH24" s="218">
        <f ca="1">IF($AF24+$AR24&gt;=0,VLOOKUP($AF24+$AR24,Imptable!$A$4:$B$28,2),-VLOOKUP(-$AF24-$AR24,Imptable!$A$4:$B$28,2))</f>
        <v>0</v>
      </c>
      <c r="AI24" s="285" t="e">
        <f ca="1">Results!$AN$92</f>
        <v>#NAME?</v>
      </c>
      <c r="AJ24" s="289" t="e">
        <f ca="1">Travellers!$Z$70</f>
        <v>#NAME?</v>
      </c>
      <c r="AL24" s="194">
        <v>19</v>
      </c>
      <c r="AM24" s="175" t="s">
        <v>4</v>
      </c>
      <c r="AN24" s="206" t="s">
        <v>108</v>
      </c>
      <c r="AO24" s="203" t="s">
        <v>98</v>
      </c>
      <c r="AP24" s="203"/>
      <c r="AQ24" s="203">
        <v>7</v>
      </c>
      <c r="AR24" s="187">
        <v>-90</v>
      </c>
      <c r="AS24" s="218">
        <f ca="1">IF($H24+$AR24&gt;=0,VLOOKUP($H24+$AR24,Imptable!$A$4:$B$28,2),-VLOOKUP(-$H24-$AR24,Imptable!$A$4:$B$28,2))</f>
        <v>0</v>
      </c>
      <c r="AT24" s="218">
        <f ca="1">IF($AF24+$AR24&gt;=0,VLOOKUP($AF24+$AR24,Imptable!$A$4:$B$28,2),-VLOOKUP(-$AF24-$AR24,Imptable!$A$4:$B$28,2))</f>
        <v>0</v>
      </c>
      <c r="AU24" s="285" t="e">
        <f ca="1">Results!$AN$92</f>
        <v>#NAME?</v>
      </c>
      <c r="AV24" s="289" t="e">
        <f ca="1">Travellers!$AA$76</f>
        <v>#NAME?</v>
      </c>
    </row>
    <row r="25" spans="1:48">
      <c r="B25" s="194">
        <v>20</v>
      </c>
      <c r="C25" s="175" t="s">
        <v>3</v>
      </c>
      <c r="D25" s="206" t="s">
        <v>122</v>
      </c>
      <c r="E25" s="203" t="s">
        <v>96</v>
      </c>
      <c r="F25" s="203"/>
      <c r="G25" s="203">
        <v>13</v>
      </c>
      <c r="H25" s="187">
        <v>-1470</v>
      </c>
      <c r="I25" s="218">
        <f ca="1">IF($H25+$T25&gt;=0,VLOOKUP($H25+$T25,Imptable!$A$4:$B$28,2),-VLOOKUP(-$H25-$T25,Imptable!$A$4:$B$28,2))</f>
        <v>0</v>
      </c>
      <c r="J25" s="218">
        <f ca="1">IF($H25+$AR25&gt;=0,VLOOKUP($H25+$AR25,Imptable!$A$4:$B$28,2),-VLOOKUP(-$H25-$AR25,Imptable!$A$4:$B$28,2))</f>
        <v>0</v>
      </c>
      <c r="K25" s="285" t="e">
        <f ca="1">Results!$AN$96</f>
        <v>#NAME?</v>
      </c>
      <c r="L25" s="289" t="e">
        <f ca="1">Travellers!$AI$69</f>
        <v>#NAME?</v>
      </c>
      <c r="N25" s="194">
        <v>20</v>
      </c>
      <c r="O25" s="175" t="s">
        <v>4</v>
      </c>
      <c r="P25" s="206" t="s">
        <v>131</v>
      </c>
      <c r="Q25" s="203" t="s">
        <v>96</v>
      </c>
      <c r="R25" s="203"/>
      <c r="S25" s="203">
        <v>13</v>
      </c>
      <c r="T25" s="187">
        <v>1460</v>
      </c>
      <c r="U25" s="218">
        <f ca="1">IF($H25+$T25&gt;=0,VLOOKUP($H25+$T25,Imptable!$A$4:$B$28,2),-VLOOKUP(-$H25-$T25,Imptable!$A$4:$B$28,2))</f>
        <v>0</v>
      </c>
      <c r="V25" s="218">
        <f ca="1">IF($AF25+$T25&gt;=0,VLOOKUP($AF25+$T25,Imptable!$A$4:$B$28,2),-VLOOKUP(-$AF25-$T25,Imptable!$A$4:$B$28,2))</f>
        <v>0</v>
      </c>
      <c r="W25" s="285" t="e">
        <f ca="1">Results!$AN$96</f>
        <v>#NAME?</v>
      </c>
      <c r="X25" s="289" t="e">
        <f ca="1">Travellers!$AJ$75</f>
        <v>#NAME?</v>
      </c>
      <c r="Z25" s="194">
        <v>20</v>
      </c>
      <c r="AA25" s="175" t="s">
        <v>3</v>
      </c>
      <c r="AB25" s="206" t="s">
        <v>122</v>
      </c>
      <c r="AC25" s="203" t="s">
        <v>96</v>
      </c>
      <c r="AD25" s="203" t="s">
        <v>147</v>
      </c>
      <c r="AE25" s="203">
        <v>13</v>
      </c>
      <c r="AF25" s="187">
        <v>-1470</v>
      </c>
      <c r="AG25" s="218">
        <f ca="1">IF($AF25+$T25&gt;=0,VLOOKUP($AF25+$T25,Imptable!$A$4:$B$28,2),-VLOOKUP(-$AF25-$T25,Imptable!$A$4:$B$28,2))</f>
        <v>0</v>
      </c>
      <c r="AH25" s="218">
        <f ca="1">IF($AF25+$AR25&gt;=0,VLOOKUP($AF25+$AR25,Imptable!$A$4:$B$28,2),-VLOOKUP(-$AF25-$AR25,Imptable!$A$4:$B$28,2))</f>
        <v>0</v>
      </c>
      <c r="AI25" s="285" t="e">
        <f ca="1">Results!$AN$96</f>
        <v>#NAME?</v>
      </c>
      <c r="AJ25" s="289" t="e">
        <f ca="1">Travellers!$AI$70</f>
        <v>#NAME?</v>
      </c>
      <c r="AL25" s="194">
        <v>20</v>
      </c>
      <c r="AM25" s="175" t="s">
        <v>4</v>
      </c>
      <c r="AN25" s="206" t="s">
        <v>122</v>
      </c>
      <c r="AO25" s="203" t="s">
        <v>96</v>
      </c>
      <c r="AP25" s="203"/>
      <c r="AQ25" s="203">
        <v>13</v>
      </c>
      <c r="AR25" s="187">
        <v>1470</v>
      </c>
      <c r="AS25" s="218">
        <f ca="1">IF($H25+$AR25&gt;=0,VLOOKUP($H25+$AR25,Imptable!$A$4:$B$28,2),-VLOOKUP(-$H25-$AR25,Imptable!$A$4:$B$28,2))</f>
        <v>0</v>
      </c>
      <c r="AT25" s="218">
        <f ca="1">IF($AF25+$AR25&gt;=0,VLOOKUP($AF25+$AR25,Imptable!$A$4:$B$28,2),-VLOOKUP(-$AF25-$AR25,Imptable!$A$4:$B$28,2))</f>
        <v>0</v>
      </c>
      <c r="AU25" s="285" t="e">
        <f ca="1">Results!$AN$96</f>
        <v>#NAME?</v>
      </c>
      <c r="AV25" s="289" t="e">
        <f ca="1">Travellers!$AJ$76</f>
        <v>#NAME?</v>
      </c>
    </row>
    <row r="26" spans="1:48">
      <c r="B26" s="194">
        <v>21</v>
      </c>
      <c r="C26" s="175" t="s">
        <v>3</v>
      </c>
      <c r="D26" s="206" t="s">
        <v>114</v>
      </c>
      <c r="E26" s="203" t="s">
        <v>98</v>
      </c>
      <c r="F26" s="203"/>
      <c r="G26" s="203">
        <v>9</v>
      </c>
      <c r="H26" s="187">
        <v>-200</v>
      </c>
      <c r="I26" s="218">
        <f ca="1">IF($H26+$T26&gt;=0,VLOOKUP($H26+$T26,Imptable!$A$4:$B$28,2),-VLOOKUP(-$H26-$T26,Imptable!$A$4:$B$28,2))</f>
        <v>6</v>
      </c>
      <c r="J26" s="218">
        <f ca="1">IF($H26+$AR26&gt;=0,VLOOKUP($H26+$AR26,Imptable!$A$4:$B$28,2),-VLOOKUP(-$H26-$AR26,Imptable!$A$4:$B$28,2))</f>
        <v>6</v>
      </c>
      <c r="K26" s="285" t="e">
        <f ca="1">Results!$AN$100</f>
        <v>#NAME?</v>
      </c>
      <c r="L26" s="289" t="e">
        <f ca="1">Travellers!$H$85</f>
        <v>#NAME?</v>
      </c>
      <c r="N26" s="194">
        <v>21</v>
      </c>
      <c r="O26" s="175" t="s">
        <v>4</v>
      </c>
      <c r="P26" s="206" t="s">
        <v>103</v>
      </c>
      <c r="Q26" s="203" t="s">
        <v>96</v>
      </c>
      <c r="R26" s="203"/>
      <c r="S26" s="203">
        <v>11</v>
      </c>
      <c r="T26" s="187">
        <v>450</v>
      </c>
      <c r="U26" s="218">
        <f ca="1">IF($H26+$T26&gt;=0,VLOOKUP($H26+$T26,Imptable!$A$4:$B$28,2),-VLOOKUP(-$H26-$T26,Imptable!$A$4:$B$28,2))</f>
        <v>6</v>
      </c>
      <c r="V26" s="218">
        <f ca="1">IF($AF26+$T26&gt;=0,VLOOKUP($AF26+$T26,Imptable!$A$4:$B$28,2),-VLOOKUP(-$AF26-$T26,Imptable!$A$4:$B$28,2))</f>
        <v>0</v>
      </c>
      <c r="W26" s="285" t="e">
        <f ca="1">Results!$AN$100</f>
        <v>#NAME?</v>
      </c>
      <c r="X26" s="289" t="e">
        <f ca="1">Travellers!$I$91</f>
        <v>#NAME?</v>
      </c>
      <c r="Z26" s="194">
        <v>21</v>
      </c>
      <c r="AA26" s="175" t="s">
        <v>3</v>
      </c>
      <c r="AB26" s="206" t="s">
        <v>103</v>
      </c>
      <c r="AC26" s="203" t="s">
        <v>104</v>
      </c>
      <c r="AD26" s="203" t="s">
        <v>152</v>
      </c>
      <c r="AE26" s="203">
        <v>11</v>
      </c>
      <c r="AF26" s="187">
        <v>-450</v>
      </c>
      <c r="AG26" s="218">
        <f ca="1">IF($AF26+$T26&gt;=0,VLOOKUP($AF26+$T26,Imptable!$A$4:$B$28,2),-VLOOKUP(-$AF26-$T26,Imptable!$A$4:$B$28,2))</f>
        <v>0</v>
      </c>
      <c r="AH26" s="218">
        <f ca="1">IF($AF26+$AR26&gt;=0,VLOOKUP($AF26+$AR26,Imptable!$A$4:$B$28,2),-VLOOKUP(-$AF26-$AR26,Imptable!$A$4:$B$28,2))</f>
        <v>0</v>
      </c>
      <c r="AI26" s="285" t="e">
        <f ca="1">Results!$AN$100</f>
        <v>#NAME?</v>
      </c>
      <c r="AJ26" s="289" t="e">
        <f ca="1">Travellers!$H$86</f>
        <v>#NAME?</v>
      </c>
      <c r="AL26" s="194">
        <v>21</v>
      </c>
      <c r="AM26" s="175" t="s">
        <v>4</v>
      </c>
      <c r="AN26" s="206" t="s">
        <v>103</v>
      </c>
      <c r="AO26" s="203" t="s">
        <v>104</v>
      </c>
      <c r="AP26" s="203"/>
      <c r="AQ26" s="203">
        <v>11</v>
      </c>
      <c r="AR26" s="187">
        <v>450</v>
      </c>
      <c r="AS26" s="218">
        <f ca="1">IF($H26+$AR26&gt;=0,VLOOKUP($H26+$AR26,Imptable!$A$4:$B$28,2),-VLOOKUP(-$H26-$AR26,Imptable!$A$4:$B$28,2))</f>
        <v>6</v>
      </c>
      <c r="AT26" s="218">
        <f ca="1">IF($AF26+$AR26&gt;=0,VLOOKUP($AF26+$AR26,Imptable!$A$4:$B$28,2),-VLOOKUP(-$AF26-$AR26,Imptable!$A$4:$B$28,2))</f>
        <v>0</v>
      </c>
      <c r="AU26" s="285" t="e">
        <f ca="1">Results!$AN$100</f>
        <v>#NAME?</v>
      </c>
      <c r="AV26" s="289" t="e">
        <f ca="1">Travellers!$I$92</f>
        <v>#NAME?</v>
      </c>
    </row>
    <row r="27" spans="1:48">
      <c r="B27" s="194">
        <v>22</v>
      </c>
      <c r="C27" s="175" t="s">
        <v>3</v>
      </c>
      <c r="D27" s="206" t="s">
        <v>130</v>
      </c>
      <c r="E27" s="203" t="s">
        <v>104</v>
      </c>
      <c r="F27" s="203"/>
      <c r="G27" s="203">
        <v>10</v>
      </c>
      <c r="H27" s="187">
        <v>-790</v>
      </c>
      <c r="I27" s="218">
        <f ca="1">IF($H27+$T27&gt;=0,VLOOKUP($H27+$T27,Imptable!$A$4:$B$28,2),-VLOOKUP(-$H27-$T27,Imptable!$A$4:$B$28,2))</f>
        <v>-12</v>
      </c>
      <c r="J27" s="218">
        <f ca="1">IF($H27+$AR27&gt;=0,VLOOKUP($H27+$AR27,Imptable!$A$4:$B$28,2),-VLOOKUP(-$H27-$AR27,Imptable!$A$4:$B$28,2))</f>
        <v>-12</v>
      </c>
      <c r="K27" s="285" t="e">
        <f ca="1">Results!$AN$104</f>
        <v>#NAME?</v>
      </c>
      <c r="L27" s="289" t="e">
        <f ca="1">Travellers!$Q$85</f>
        <v>#NAME?</v>
      </c>
      <c r="N27" s="194">
        <v>22</v>
      </c>
      <c r="O27" s="175" t="s">
        <v>4</v>
      </c>
      <c r="P27" s="206" t="s">
        <v>106</v>
      </c>
      <c r="Q27" s="203" t="s">
        <v>104</v>
      </c>
      <c r="R27" s="203"/>
      <c r="S27" s="203">
        <v>11</v>
      </c>
      <c r="T27" s="187">
        <v>150</v>
      </c>
      <c r="U27" s="218">
        <f ca="1">IF($H27+$T27&gt;=0,VLOOKUP($H27+$T27,Imptable!$A$4:$B$28,2),-VLOOKUP(-$H27-$T27,Imptable!$A$4:$B$28,2))</f>
        <v>-12</v>
      </c>
      <c r="V27" s="218">
        <f ca="1">IF($AF27+$T27&gt;=0,VLOOKUP($AF27+$T27,Imptable!$A$4:$B$28,2),-VLOOKUP(-$AF27-$T27,Imptable!$A$4:$B$28,2))</f>
        <v>-10</v>
      </c>
      <c r="W27" s="285" t="e">
        <f ca="1">Results!$AN$104</f>
        <v>#NAME?</v>
      </c>
      <c r="X27" s="289" t="e">
        <f ca="1">Travellers!$R$91</f>
        <v>#NAME?</v>
      </c>
      <c r="Z27" s="194">
        <v>22</v>
      </c>
      <c r="AA27" s="175" t="s">
        <v>3</v>
      </c>
      <c r="AB27" s="206" t="s">
        <v>125</v>
      </c>
      <c r="AC27" s="203" t="s">
        <v>104</v>
      </c>
      <c r="AD27" s="203" t="s">
        <v>118</v>
      </c>
      <c r="AE27" s="203">
        <v>11</v>
      </c>
      <c r="AF27" s="187">
        <v>-600</v>
      </c>
      <c r="AG27" s="218">
        <f ca="1">IF($AF27+$T27&gt;=0,VLOOKUP($AF27+$T27,Imptable!$A$4:$B$28,2),-VLOOKUP(-$AF27-$T27,Imptable!$A$4:$B$28,2))</f>
        <v>-10</v>
      </c>
      <c r="AH27" s="218">
        <f ca="1">IF($AF27+$AR27&gt;=0,VLOOKUP($AF27+$AR27,Imptable!$A$4:$B$28,2),-VLOOKUP(-$AF27-$AR27,Imptable!$A$4:$B$28,2))</f>
        <v>-10</v>
      </c>
      <c r="AI27" s="285" t="e">
        <f ca="1">Results!$AN$104</f>
        <v>#NAME?</v>
      </c>
      <c r="AJ27" s="289" t="e">
        <f ca="1">Travellers!$Q$86</f>
        <v>#NAME?</v>
      </c>
      <c r="AL27" s="194">
        <v>22</v>
      </c>
      <c r="AM27" s="175" t="s">
        <v>4</v>
      </c>
      <c r="AN27" s="206" t="s">
        <v>106</v>
      </c>
      <c r="AO27" s="203" t="s">
        <v>104</v>
      </c>
      <c r="AP27" s="203"/>
      <c r="AQ27" s="203">
        <v>11</v>
      </c>
      <c r="AR27" s="187">
        <v>150</v>
      </c>
      <c r="AS27" s="218">
        <f ca="1">IF($H27+$AR27&gt;=0,VLOOKUP($H27+$AR27,Imptable!$A$4:$B$28,2),-VLOOKUP(-$H27-$AR27,Imptable!$A$4:$B$28,2))</f>
        <v>-12</v>
      </c>
      <c r="AT27" s="218">
        <f ca="1">IF($AF27+$AR27&gt;=0,VLOOKUP($AF27+$AR27,Imptable!$A$4:$B$28,2),-VLOOKUP(-$AF27-$AR27,Imptable!$A$4:$B$28,2))</f>
        <v>-10</v>
      </c>
      <c r="AU27" s="285" t="e">
        <f ca="1">Results!$AN$104</f>
        <v>#NAME?</v>
      </c>
      <c r="AV27" s="289" t="e">
        <f ca="1">Travellers!$R$92</f>
        <v>#NAME?</v>
      </c>
    </row>
    <row r="28" spans="1:48">
      <c r="B28" s="194">
        <v>23</v>
      </c>
      <c r="C28" s="175" t="s">
        <v>3</v>
      </c>
      <c r="D28" s="206" t="s">
        <v>101</v>
      </c>
      <c r="E28" s="203" t="s">
        <v>96</v>
      </c>
      <c r="F28" s="203"/>
      <c r="G28" s="203">
        <v>10</v>
      </c>
      <c r="H28" s="187">
        <v>-620</v>
      </c>
      <c r="I28" s="218">
        <f ca="1">IF($H28+$T28&gt;=0,VLOOKUP($H28+$T28,Imptable!$A$4:$B$28,2),-VLOOKUP(-$H28-$T28,Imptable!$A$4:$B$28,2))</f>
        <v>0</v>
      </c>
      <c r="J28" s="218">
        <f ca="1">IF($H28+$AR28&gt;=0,VLOOKUP($H28+$AR28,Imptable!$A$4:$B$28,2),-VLOOKUP(-$H28-$AR28,Imptable!$A$4:$B$28,2))</f>
        <v>0</v>
      </c>
      <c r="K28" s="285" t="e">
        <f ca="1">Results!$AN$108</f>
        <v>#NAME?</v>
      </c>
      <c r="L28" s="289" t="e">
        <f ca="1">Travellers!$Z$85</f>
        <v>#NAME?</v>
      </c>
      <c r="N28" s="194">
        <v>23</v>
      </c>
      <c r="O28" s="175" t="s">
        <v>4</v>
      </c>
      <c r="P28" s="206" t="s">
        <v>101</v>
      </c>
      <c r="Q28" s="203" t="s">
        <v>96</v>
      </c>
      <c r="R28" s="203"/>
      <c r="S28" s="203">
        <v>10</v>
      </c>
      <c r="T28" s="187">
        <v>620</v>
      </c>
      <c r="U28" s="218">
        <f ca="1">IF($H28+$T28&gt;=0,VLOOKUP($H28+$T28,Imptable!$A$4:$B$28,2),-VLOOKUP(-$H28-$T28,Imptable!$A$4:$B$28,2))</f>
        <v>0</v>
      </c>
      <c r="V28" s="218">
        <f ca="1">IF($AF28+$T28&gt;=0,VLOOKUP($AF28+$T28,Imptable!$A$4:$B$28,2),-VLOOKUP(-$AF28-$T28,Imptable!$A$4:$B$28,2))</f>
        <v>9</v>
      </c>
      <c r="W28" s="285" t="e">
        <f ca="1">Results!$AN$108</f>
        <v>#NAME?</v>
      </c>
      <c r="X28" s="289" t="e">
        <f ca="1">Travellers!$AA$91</f>
        <v>#NAME?</v>
      </c>
      <c r="Z28" s="194">
        <v>23</v>
      </c>
      <c r="AA28" s="175" t="s">
        <v>3</v>
      </c>
      <c r="AB28" s="206" t="s">
        <v>113</v>
      </c>
      <c r="AC28" s="203" t="s">
        <v>100</v>
      </c>
      <c r="AD28" s="203" t="s">
        <v>121</v>
      </c>
      <c r="AE28" s="203">
        <v>9</v>
      </c>
      <c r="AF28" s="187">
        <v>-200</v>
      </c>
      <c r="AG28" s="218">
        <f ca="1">IF($AF28+$T28&gt;=0,VLOOKUP($AF28+$T28,Imptable!$A$4:$B$28,2),-VLOOKUP(-$AF28-$T28,Imptable!$A$4:$B$28,2))</f>
        <v>9</v>
      </c>
      <c r="AH28" s="218">
        <f ca="1">IF($AF28+$AR28&gt;=0,VLOOKUP($AF28+$AR28,Imptable!$A$4:$B$28,2),-VLOOKUP(-$AF28-$AR28,Imptable!$A$4:$B$28,2))</f>
        <v>9</v>
      </c>
      <c r="AI28" s="285" t="e">
        <f ca="1">Results!$AN$108</f>
        <v>#NAME?</v>
      </c>
      <c r="AJ28" s="289" t="e">
        <f ca="1">Travellers!$Z$86</f>
        <v>#NAME?</v>
      </c>
      <c r="AL28" s="194">
        <v>23</v>
      </c>
      <c r="AM28" s="175" t="s">
        <v>4</v>
      </c>
      <c r="AN28" s="206" t="s">
        <v>101</v>
      </c>
      <c r="AO28" s="203" t="s">
        <v>96</v>
      </c>
      <c r="AP28" s="203"/>
      <c r="AQ28" s="203">
        <v>10</v>
      </c>
      <c r="AR28" s="187">
        <v>620</v>
      </c>
      <c r="AS28" s="218">
        <f ca="1">IF($H28+$AR28&gt;=0,VLOOKUP($H28+$AR28,Imptable!$A$4:$B$28,2),-VLOOKUP(-$H28-$AR28,Imptable!$A$4:$B$28,2))</f>
        <v>0</v>
      </c>
      <c r="AT28" s="218">
        <f ca="1">IF($AF28+$AR28&gt;=0,VLOOKUP($AF28+$AR28,Imptable!$A$4:$B$28,2),-VLOOKUP(-$AF28-$AR28,Imptable!$A$4:$B$28,2))</f>
        <v>9</v>
      </c>
      <c r="AU28" s="285" t="e">
        <f ca="1">Results!$AN$108</f>
        <v>#NAME?</v>
      </c>
      <c r="AV28" s="289" t="e">
        <f ca="1">Travellers!$AA$92</f>
        <v>#NAME?</v>
      </c>
    </row>
    <row r="29" spans="1:48" ht="15.75" thickBot="1">
      <c r="B29" s="195">
        <v>24</v>
      </c>
      <c r="C29" s="186" t="s">
        <v>3</v>
      </c>
      <c r="D29" s="207" t="s">
        <v>103</v>
      </c>
      <c r="E29" s="204" t="s">
        <v>104</v>
      </c>
      <c r="F29" s="204"/>
      <c r="G29" s="204">
        <v>10</v>
      </c>
      <c r="H29" s="188">
        <v>-420</v>
      </c>
      <c r="I29" s="219">
        <f ca="1">IF($H29+$T29&gt;=0,VLOOKUP($H29+$T29,Imptable!$A$4:$B$28,2),-VLOOKUP(-$H29-$T29,Imptable!$A$4:$B$28,2))</f>
        <v>-6</v>
      </c>
      <c r="J29" s="230">
        <f ca="1">IF($H29+$AR29&gt;=0,VLOOKUP($H29+$AR29,Imptable!$A$4:$B$28,2),-VLOOKUP(-$H29-$AR29,Imptable!$A$4:$B$28,2))</f>
        <v>-6</v>
      </c>
      <c r="K29" s="286" t="e">
        <f ca="1">Results!$AN$112</f>
        <v>#NAME?</v>
      </c>
      <c r="L29" s="290" t="e">
        <f ca="1">Travellers!$AI$85</f>
        <v>#NAME?</v>
      </c>
      <c r="N29" s="195">
        <v>24</v>
      </c>
      <c r="O29" s="186" t="s">
        <v>4</v>
      </c>
      <c r="P29" s="207" t="s">
        <v>108</v>
      </c>
      <c r="Q29" s="204" t="s">
        <v>104</v>
      </c>
      <c r="R29" s="204"/>
      <c r="S29" s="204">
        <v>10</v>
      </c>
      <c r="T29" s="188">
        <v>180</v>
      </c>
      <c r="U29" s="219">
        <f ca="1">IF($H29+$T29&gt;=0,VLOOKUP($H29+$T29,Imptable!$A$4:$B$28,2),-VLOOKUP(-$H29-$T29,Imptable!$A$4:$B$28,2))</f>
        <v>-6</v>
      </c>
      <c r="V29" s="219">
        <f ca="1">IF($AF29+$T29&gt;=0,VLOOKUP($AF29+$T29,Imptable!$A$4:$B$28,2),-VLOOKUP(-$AF29-$T29,Imptable!$A$4:$B$28,2))</f>
        <v>-6</v>
      </c>
      <c r="W29" s="286" t="e">
        <f ca="1">Results!$AN$112</f>
        <v>#NAME?</v>
      </c>
      <c r="X29" s="290" t="e">
        <f ca="1">Travellers!$AJ$91</f>
        <v>#NAME?</v>
      </c>
      <c r="Z29" s="195">
        <v>24</v>
      </c>
      <c r="AA29" s="186" t="s">
        <v>3</v>
      </c>
      <c r="AB29" s="207" t="s">
        <v>103</v>
      </c>
      <c r="AC29" s="204" t="s">
        <v>104</v>
      </c>
      <c r="AD29" s="204" t="s">
        <v>147</v>
      </c>
      <c r="AE29" s="204">
        <v>10</v>
      </c>
      <c r="AF29" s="188">
        <v>-420</v>
      </c>
      <c r="AG29" s="219">
        <f ca="1">IF($AF29+$T29&gt;=0,VLOOKUP($AF29+$T29,Imptable!$A$4:$B$28,2),-VLOOKUP(-$AF29-$T29,Imptable!$A$4:$B$28,2))</f>
        <v>-6</v>
      </c>
      <c r="AH29" s="230">
        <f ca="1">IF($AF29+$AR29&gt;=0,VLOOKUP($AF29+$AR29,Imptable!$A$4:$B$28,2),-VLOOKUP(-$AF29-$AR29,Imptable!$A$4:$B$28,2))</f>
        <v>-6</v>
      </c>
      <c r="AI29" s="286" t="e">
        <f ca="1">Results!$AN$112</f>
        <v>#NAME?</v>
      </c>
      <c r="AJ29" s="290" t="e">
        <f ca="1">Travellers!$AI$86</f>
        <v>#NAME?</v>
      </c>
      <c r="AL29" s="195">
        <v>24</v>
      </c>
      <c r="AM29" s="186" t="s">
        <v>4</v>
      </c>
      <c r="AN29" s="207" t="s">
        <v>123</v>
      </c>
      <c r="AO29" s="204" t="s">
        <v>104</v>
      </c>
      <c r="AP29" s="204"/>
      <c r="AQ29" s="204">
        <v>11</v>
      </c>
      <c r="AR29" s="188">
        <v>200</v>
      </c>
      <c r="AS29" s="218">
        <f ca="1">IF($H29+$AR29&gt;=0,VLOOKUP($H29+$AR29,Imptable!$A$4:$B$28,2),-VLOOKUP(-$H29-$AR29,Imptable!$A$4:$B$28,2))</f>
        <v>-6</v>
      </c>
      <c r="AT29" s="230">
        <f ca="1">IF($AF29+$AR29&gt;=0,VLOOKUP($AF29+$AR29,Imptable!$A$4:$B$28,2),-VLOOKUP(-$AF29-$AR29,Imptable!$A$4:$B$28,2))</f>
        <v>-6</v>
      </c>
      <c r="AU29" s="286" t="e">
        <f ca="1">Results!$AN$112</f>
        <v>#NAME?</v>
      </c>
      <c r="AV29" s="290" t="e">
        <f ca="1">Travellers!$AJ$92</f>
        <v>#NAME?</v>
      </c>
    </row>
    <row r="30" spans="1:48">
      <c r="B30" s="196">
        <v>25</v>
      </c>
      <c r="C30" s="179" t="s">
        <v>3</v>
      </c>
      <c r="D30" s="208" t="s">
        <v>97</v>
      </c>
      <c r="E30" s="205" t="s">
        <v>100</v>
      </c>
      <c r="F30" s="205"/>
      <c r="G30" s="205">
        <v>9</v>
      </c>
      <c r="H30" s="189">
        <v>400</v>
      </c>
      <c r="I30" s="218">
        <f ca="1">IF($H30+$T30&gt;=0,VLOOKUP($H30+$T30,Imptable!$A$4:$B$28,2),-VLOOKUP(-$H30-$T30,Imptable!$A$4:$B$28,2))</f>
        <v>11</v>
      </c>
      <c r="J30" s="218">
        <f ca="1">IF($H30+$AR30&gt;=0,VLOOKUP($H30+$AR30,Imptable!$A$4:$B$28,2),-VLOOKUP(-$H30-$AR30,Imptable!$A$4:$B$28,2))</f>
        <v>0</v>
      </c>
      <c r="K30" s="285" t="e">
        <f ca="1">Results!$AN$116</f>
        <v>#NAME?</v>
      </c>
      <c r="L30" s="289" t="e">
        <f ca="1">Travellers!$H$101</f>
        <v>#NAME?</v>
      </c>
      <c r="N30" s="196">
        <v>25</v>
      </c>
      <c r="O30" s="179" t="s">
        <v>4</v>
      </c>
      <c r="P30" s="208" t="s">
        <v>97</v>
      </c>
      <c r="Q30" s="205" t="s">
        <v>100</v>
      </c>
      <c r="R30" s="205"/>
      <c r="S30" s="205">
        <v>6</v>
      </c>
      <c r="T30" s="189">
        <v>150</v>
      </c>
      <c r="U30" s="218">
        <f ca="1">IF($H30+$T30&gt;=0,VLOOKUP($H30+$T30,Imptable!$A$4:$B$28,2),-VLOOKUP(-$H30-$T30,Imptable!$A$4:$B$28,2))</f>
        <v>11</v>
      </c>
      <c r="V30" s="218">
        <f ca="1">IF($AF30+$T30&gt;=0,VLOOKUP($AF30+$T30,Imptable!$A$4:$B$28,2),-VLOOKUP(-$AF30-$T30,Imptable!$A$4:$B$28,2))</f>
        <v>11</v>
      </c>
      <c r="W30" s="285" t="e">
        <f ca="1">Results!$AN$116</f>
        <v>#NAME?</v>
      </c>
      <c r="X30" s="289" t="e">
        <f ca="1">Travellers!$I$107</f>
        <v>#NAME?</v>
      </c>
      <c r="Z30" s="196">
        <v>25</v>
      </c>
      <c r="AA30" s="179" t="s">
        <v>3</v>
      </c>
      <c r="AB30" s="208" t="s">
        <v>97</v>
      </c>
      <c r="AC30" s="205" t="s">
        <v>100</v>
      </c>
      <c r="AD30" s="205" t="s">
        <v>117</v>
      </c>
      <c r="AE30" s="205">
        <v>10</v>
      </c>
      <c r="AF30" s="189">
        <v>430</v>
      </c>
      <c r="AG30" s="218">
        <f ca="1">IF($AF30+$T30&gt;=0,VLOOKUP($AF30+$T30,Imptable!$A$4:$B$28,2),-VLOOKUP(-$AF30-$T30,Imptable!$A$4:$B$28,2))</f>
        <v>11</v>
      </c>
      <c r="AH30" s="218">
        <f ca="1">IF($AF30+$AR30&gt;=0,VLOOKUP($AF30+$AR30,Imptable!$A$4:$B$28,2),-VLOOKUP(-$AF30-$AR30,Imptable!$A$4:$B$28,2))</f>
        <v>1</v>
      </c>
      <c r="AI30" s="285" t="e">
        <f ca="1">Results!$AN$116</f>
        <v>#NAME?</v>
      </c>
      <c r="AJ30" s="289" t="e">
        <f ca="1">Travellers!$H$102</f>
        <v>#NAME?</v>
      </c>
      <c r="AL30" s="196">
        <v>25</v>
      </c>
      <c r="AM30" s="179" t="s">
        <v>4</v>
      </c>
      <c r="AN30" s="208" t="s">
        <v>97</v>
      </c>
      <c r="AO30" s="205" t="s">
        <v>100</v>
      </c>
      <c r="AP30" s="205"/>
      <c r="AQ30" s="205">
        <v>9</v>
      </c>
      <c r="AR30" s="189">
        <v>-400</v>
      </c>
      <c r="AS30" s="218">
        <f ca="1">IF($H30+$AR30&gt;=0,VLOOKUP($H30+$AR30,Imptable!$A$4:$B$28,2),-VLOOKUP(-$H30-$AR30,Imptable!$A$4:$B$28,2))</f>
        <v>0</v>
      </c>
      <c r="AT30" s="218">
        <f ca="1">IF($AF30+$AR30&gt;=0,VLOOKUP($AF30+$AR30,Imptable!$A$4:$B$28,2),-VLOOKUP(-$AF30-$AR30,Imptable!$A$4:$B$28,2))</f>
        <v>1</v>
      </c>
      <c r="AU30" s="285" t="e">
        <f ca="1">Results!$AN$116</f>
        <v>#NAME?</v>
      </c>
      <c r="AV30" s="289" t="e">
        <f ca="1">Travellers!$I$108</f>
        <v>#NAME?</v>
      </c>
    </row>
    <row r="31" spans="1:48">
      <c r="B31" s="194">
        <v>26</v>
      </c>
      <c r="C31" s="175" t="s">
        <v>3</v>
      </c>
      <c r="D31" s="206" t="s">
        <v>110</v>
      </c>
      <c r="E31" s="203" t="s">
        <v>98</v>
      </c>
      <c r="F31" s="203"/>
      <c r="G31" s="203">
        <v>10</v>
      </c>
      <c r="H31" s="187">
        <v>130</v>
      </c>
      <c r="I31" s="218">
        <f ca="1">IF($H31+$T31&gt;=0,VLOOKUP($H31+$T31,Imptable!$A$4:$B$28,2),-VLOOKUP(-$H31-$T31,Imptable!$A$4:$B$28,2))</f>
        <v>0</v>
      </c>
      <c r="J31" s="218">
        <f ca="1">IF($H31+$AR31&gt;=0,VLOOKUP($H31+$AR31,Imptable!$A$4:$B$28,2),-VLOOKUP(-$H31-$AR31,Imptable!$A$4:$B$28,2))</f>
        <v>6</v>
      </c>
      <c r="K31" s="285" t="e">
        <f ca="1">Results!$AN$120</f>
        <v>#NAME?</v>
      </c>
      <c r="L31" s="289" t="e">
        <f ca="1">Travellers!$Q$101</f>
        <v>#NAME?</v>
      </c>
      <c r="N31" s="194">
        <v>26</v>
      </c>
      <c r="O31" s="175" t="s">
        <v>4</v>
      </c>
      <c r="P31" s="206" t="s">
        <v>110</v>
      </c>
      <c r="Q31" s="203" t="s">
        <v>98</v>
      </c>
      <c r="R31" s="203"/>
      <c r="S31" s="203">
        <v>10</v>
      </c>
      <c r="T31" s="187">
        <v>-130</v>
      </c>
      <c r="U31" s="218">
        <f ca="1">IF($H31+$T31&gt;=0,VLOOKUP($H31+$T31,Imptable!$A$4:$B$28,2),-VLOOKUP(-$H31-$T31,Imptable!$A$4:$B$28,2))</f>
        <v>0</v>
      </c>
      <c r="V31" s="218">
        <f ca="1">IF($AF31+$T31&gt;=0,VLOOKUP($AF31+$T31,Imptable!$A$4:$B$28,2),-VLOOKUP(-$AF31-$T31,Imptable!$A$4:$B$28,2))</f>
        <v>-6</v>
      </c>
      <c r="W31" s="285" t="e">
        <f ca="1">Results!$AN$120</f>
        <v>#NAME?</v>
      </c>
      <c r="X31" s="289" t="e">
        <f ca="1">Travellers!$R$107</f>
        <v>#NAME?</v>
      </c>
      <c r="Z31" s="194">
        <v>26</v>
      </c>
      <c r="AA31" s="175" t="s">
        <v>3</v>
      </c>
      <c r="AB31" s="206" t="s">
        <v>112</v>
      </c>
      <c r="AC31" s="203" t="s">
        <v>104</v>
      </c>
      <c r="AD31" s="203" t="s">
        <v>135</v>
      </c>
      <c r="AE31" s="203">
        <v>9</v>
      </c>
      <c r="AF31" s="187">
        <v>-110</v>
      </c>
      <c r="AG31" s="218">
        <f ca="1">IF($AF31+$T31&gt;=0,VLOOKUP($AF31+$T31,Imptable!$A$4:$B$28,2),-VLOOKUP(-$AF31-$T31,Imptable!$A$4:$B$28,2))</f>
        <v>-6</v>
      </c>
      <c r="AH31" s="218">
        <f ca="1">IF($AF31+$AR31&gt;=0,VLOOKUP($AF31+$AR31,Imptable!$A$4:$B$28,2),-VLOOKUP(-$AF31-$AR31,Imptable!$A$4:$B$28,2))</f>
        <v>0</v>
      </c>
      <c r="AI31" s="285" t="e">
        <f ca="1">Results!$AN$120</f>
        <v>#NAME?</v>
      </c>
      <c r="AJ31" s="289" t="e">
        <f ca="1">Travellers!$Q$102</f>
        <v>#NAME?</v>
      </c>
      <c r="AL31" s="194">
        <v>26</v>
      </c>
      <c r="AM31" s="175" t="s">
        <v>4</v>
      </c>
      <c r="AN31" s="206" t="s">
        <v>99</v>
      </c>
      <c r="AO31" s="203" t="s">
        <v>104</v>
      </c>
      <c r="AP31" s="203"/>
      <c r="AQ31" s="203">
        <v>8</v>
      </c>
      <c r="AR31" s="187">
        <v>110</v>
      </c>
      <c r="AS31" s="218">
        <f ca="1">IF($H31+$AR31&gt;=0,VLOOKUP($H31+$AR31,Imptable!$A$4:$B$28,2),-VLOOKUP(-$H31-$AR31,Imptable!$A$4:$B$28,2))</f>
        <v>6</v>
      </c>
      <c r="AT31" s="218">
        <f ca="1">IF($AF31+$AR31&gt;=0,VLOOKUP($AF31+$AR31,Imptable!$A$4:$B$28,2),-VLOOKUP(-$AF31-$AR31,Imptable!$A$4:$B$28,2))</f>
        <v>0</v>
      </c>
      <c r="AU31" s="285" t="e">
        <f ca="1">Results!$AN$120</f>
        <v>#NAME?</v>
      </c>
      <c r="AV31" s="289" t="e">
        <f ca="1">Travellers!$R$108</f>
        <v>#NAME?</v>
      </c>
    </row>
    <row r="32" spans="1:48">
      <c r="B32" s="194">
        <v>27</v>
      </c>
      <c r="C32" s="175" t="s">
        <v>3</v>
      </c>
      <c r="D32" s="206" t="s">
        <v>108</v>
      </c>
      <c r="E32" s="203" t="s">
        <v>96</v>
      </c>
      <c r="F32" s="203"/>
      <c r="G32" s="203">
        <v>8</v>
      </c>
      <c r="H32" s="187">
        <v>-120</v>
      </c>
      <c r="I32" s="218">
        <f ca="1">IF($H32+$T32&gt;=0,VLOOKUP($H32+$T32,Imptable!$A$4:$B$28,2),-VLOOKUP(-$H32-$T32,Imptable!$A$4:$B$28,2))</f>
        <v>-5</v>
      </c>
      <c r="J32" s="218">
        <f ca="1">IF($H32+$AR32&gt;=0,VLOOKUP($H32+$AR32,Imptable!$A$4:$B$28,2),-VLOOKUP(-$H32-$AR32,Imptable!$A$4:$B$28,2))</f>
        <v>-5</v>
      </c>
      <c r="K32" s="285" t="e">
        <f ca="1">Results!$AN$124</f>
        <v>#NAME?</v>
      </c>
      <c r="L32" s="289" t="e">
        <f ca="1">Travellers!$Z$101</f>
        <v>#NAME?</v>
      </c>
      <c r="N32" s="194">
        <v>27</v>
      </c>
      <c r="O32" s="175" t="s">
        <v>4</v>
      </c>
      <c r="P32" s="206" t="s">
        <v>102</v>
      </c>
      <c r="Q32" s="203" t="s">
        <v>100</v>
      </c>
      <c r="R32" s="203"/>
      <c r="S32" s="203">
        <v>8</v>
      </c>
      <c r="T32" s="187">
        <v>-90</v>
      </c>
      <c r="U32" s="218">
        <f ca="1">IF($H32+$T32&gt;=0,VLOOKUP($H32+$T32,Imptable!$A$4:$B$28,2),-VLOOKUP(-$H32-$T32,Imptable!$A$4:$B$28,2))</f>
        <v>-5</v>
      </c>
      <c r="V32" s="218">
        <f ca="1">IF($AF32+$T32&gt;=0,VLOOKUP($AF32+$T32,Imptable!$A$4:$B$28,2),-VLOOKUP(-$AF32-$T32,Imptable!$A$4:$B$28,2))</f>
        <v>-5</v>
      </c>
      <c r="W32" s="285" t="e">
        <f ca="1">Results!$AN$124</f>
        <v>#NAME?</v>
      </c>
      <c r="X32" s="289" t="e">
        <f ca="1">Travellers!$AA$107</f>
        <v>#NAME?</v>
      </c>
      <c r="Z32" s="194">
        <v>27</v>
      </c>
      <c r="AA32" s="175" t="s">
        <v>3</v>
      </c>
      <c r="AB32" s="206" t="s">
        <v>108</v>
      </c>
      <c r="AC32" s="203" t="s">
        <v>98</v>
      </c>
      <c r="AD32" s="203" t="s">
        <v>121</v>
      </c>
      <c r="AE32" s="203">
        <v>5</v>
      </c>
      <c r="AF32" s="187">
        <v>-100</v>
      </c>
      <c r="AG32" s="218">
        <f ca="1">IF($AF32+$T32&gt;=0,VLOOKUP($AF32+$T32,Imptable!$A$4:$B$28,2),-VLOOKUP(-$AF32-$T32,Imptable!$A$4:$B$28,2))</f>
        <v>-5</v>
      </c>
      <c r="AH32" s="218">
        <f ca="1">IF($AF32+$AR32&gt;=0,VLOOKUP($AF32+$AR32,Imptable!$A$4:$B$28,2),-VLOOKUP(-$AF32-$AR32,Imptable!$A$4:$B$28,2))</f>
        <v>-5</v>
      </c>
      <c r="AI32" s="285" t="e">
        <f ca="1">Results!$AN$124</f>
        <v>#NAME?</v>
      </c>
      <c r="AJ32" s="289" t="e">
        <f ca="1">Travellers!$Z$102</f>
        <v>#NAME?</v>
      </c>
      <c r="AL32" s="194">
        <v>27</v>
      </c>
      <c r="AM32" s="175" t="s">
        <v>4</v>
      </c>
      <c r="AN32" s="206" t="s">
        <v>102</v>
      </c>
      <c r="AO32" s="203" t="s">
        <v>100</v>
      </c>
      <c r="AP32" s="203"/>
      <c r="AQ32" s="203">
        <v>8</v>
      </c>
      <c r="AR32" s="187">
        <v>-90</v>
      </c>
      <c r="AS32" s="218">
        <f ca="1">IF($H32+$AR32&gt;=0,VLOOKUP($H32+$AR32,Imptable!$A$4:$B$28,2),-VLOOKUP(-$H32-$AR32,Imptable!$A$4:$B$28,2))</f>
        <v>-5</v>
      </c>
      <c r="AT32" s="218">
        <f ca="1">IF($AF32+$AR32&gt;=0,VLOOKUP($AF32+$AR32,Imptable!$A$4:$B$28,2),-VLOOKUP(-$AF32-$AR32,Imptable!$A$4:$B$28,2))</f>
        <v>-5</v>
      </c>
      <c r="AU32" s="285" t="e">
        <f ca="1">Results!$AN$124</f>
        <v>#NAME?</v>
      </c>
      <c r="AV32" s="289" t="e">
        <f ca="1">Travellers!$AA$108</f>
        <v>#NAME?</v>
      </c>
    </row>
    <row r="33" spans="2:48">
      <c r="B33" s="194">
        <v>28</v>
      </c>
      <c r="C33" s="175" t="s">
        <v>3</v>
      </c>
      <c r="D33" s="206" t="s">
        <v>101</v>
      </c>
      <c r="E33" s="203" t="s">
        <v>96</v>
      </c>
      <c r="F33" s="203"/>
      <c r="G33" s="203">
        <v>10</v>
      </c>
      <c r="H33" s="187">
        <v>-420</v>
      </c>
      <c r="I33" s="218">
        <f ca="1">IF($H33+$T33&gt;=0,VLOOKUP($H33+$T33,Imptable!$A$4:$B$28,2),-VLOOKUP(-$H33-$T33,Imptable!$A$4:$B$28,2))</f>
        <v>0</v>
      </c>
      <c r="J33" s="218">
        <f ca="1">IF($H33+$AR33&gt;=0,VLOOKUP($H33+$AR33,Imptable!$A$4:$B$28,2),-VLOOKUP(-$H33-$AR33,Imptable!$A$4:$B$28,2))</f>
        <v>0</v>
      </c>
      <c r="K33" s="285" t="e">
        <f ca="1">Results!$AN$128</f>
        <v>#NAME?</v>
      </c>
      <c r="L33" s="289" t="e">
        <f ca="1">Travellers!$AI$101</f>
        <v>#NAME?</v>
      </c>
      <c r="N33" s="194">
        <v>28</v>
      </c>
      <c r="O33" s="175" t="s">
        <v>4</v>
      </c>
      <c r="P33" s="206" t="s">
        <v>101</v>
      </c>
      <c r="Q33" s="203" t="s">
        <v>96</v>
      </c>
      <c r="R33" s="203"/>
      <c r="S33" s="203">
        <v>10</v>
      </c>
      <c r="T33" s="187">
        <v>420</v>
      </c>
      <c r="U33" s="218">
        <f ca="1">IF($H33+$T33&gt;=0,VLOOKUP($H33+$T33,Imptable!$A$4:$B$28,2),-VLOOKUP(-$H33-$T33,Imptable!$A$4:$B$28,2))</f>
        <v>0</v>
      </c>
      <c r="V33" s="218">
        <f ca="1">IF($AF33+$T33&gt;=0,VLOOKUP($AF33+$T33,Imptable!$A$4:$B$28,2),-VLOOKUP(-$AF33-$T33,Imptable!$A$4:$B$28,2))</f>
        <v>0</v>
      </c>
      <c r="W33" s="285" t="e">
        <f ca="1">Results!$AN$128</f>
        <v>#NAME?</v>
      </c>
      <c r="X33" s="289" t="e">
        <f ca="1">Travellers!$AJ$107</f>
        <v>#NAME?</v>
      </c>
      <c r="Z33" s="194">
        <v>28</v>
      </c>
      <c r="AA33" s="175" t="s">
        <v>3</v>
      </c>
      <c r="AB33" s="206" t="s">
        <v>101</v>
      </c>
      <c r="AC33" s="203" t="s">
        <v>96</v>
      </c>
      <c r="AD33" s="203" t="s">
        <v>150</v>
      </c>
      <c r="AE33" s="203">
        <v>10</v>
      </c>
      <c r="AF33" s="187">
        <v>-420</v>
      </c>
      <c r="AG33" s="218">
        <f ca="1">IF($AF33+$T33&gt;=0,VLOOKUP($AF33+$T33,Imptable!$A$4:$B$28,2),-VLOOKUP(-$AF33-$T33,Imptable!$A$4:$B$28,2))</f>
        <v>0</v>
      </c>
      <c r="AH33" s="218">
        <f ca="1">IF($AF33+$AR33&gt;=0,VLOOKUP($AF33+$AR33,Imptable!$A$4:$B$28,2),-VLOOKUP(-$AF33-$AR33,Imptable!$A$4:$B$28,2))</f>
        <v>0</v>
      </c>
      <c r="AI33" s="285" t="e">
        <f ca="1">Results!$AN$128</f>
        <v>#NAME?</v>
      </c>
      <c r="AJ33" s="289" t="e">
        <f ca="1">Travellers!$AI$102</f>
        <v>#NAME?</v>
      </c>
      <c r="AL33" s="194">
        <v>28</v>
      </c>
      <c r="AM33" s="175" t="s">
        <v>4</v>
      </c>
      <c r="AN33" s="206" t="s">
        <v>101</v>
      </c>
      <c r="AO33" s="203" t="s">
        <v>96</v>
      </c>
      <c r="AP33" s="203"/>
      <c r="AQ33" s="203">
        <v>10</v>
      </c>
      <c r="AR33" s="187">
        <v>420</v>
      </c>
      <c r="AS33" s="218">
        <f ca="1">IF($H33+$AR33&gt;=0,VLOOKUP($H33+$AR33,Imptable!$A$4:$B$28,2),-VLOOKUP(-$H33-$AR33,Imptable!$A$4:$B$28,2))</f>
        <v>0</v>
      </c>
      <c r="AT33" s="218">
        <f ca="1">IF($AF33+$AR33&gt;=0,VLOOKUP($AF33+$AR33,Imptable!$A$4:$B$28,2),-VLOOKUP(-$AF33-$AR33,Imptable!$A$4:$B$28,2))</f>
        <v>0</v>
      </c>
      <c r="AU33" s="285" t="e">
        <f ca="1">Results!$AN$128</f>
        <v>#NAME?</v>
      </c>
      <c r="AV33" s="289" t="e">
        <f ca="1">Travellers!$AJ$108</f>
        <v>#NAME?</v>
      </c>
    </row>
    <row r="34" spans="2:48">
      <c r="B34" s="194">
        <v>29</v>
      </c>
      <c r="C34" s="175" t="s">
        <v>3</v>
      </c>
      <c r="D34" s="206" t="s">
        <v>112</v>
      </c>
      <c r="E34" s="203" t="s">
        <v>100</v>
      </c>
      <c r="F34" s="203"/>
      <c r="G34" s="203">
        <v>7</v>
      </c>
      <c r="H34" s="187">
        <v>-100</v>
      </c>
      <c r="I34" s="218">
        <f ca="1">IF($H34+$T34&gt;=0,VLOOKUP($H34+$T34,Imptable!$A$4:$B$28,2),-VLOOKUP(-$H34-$T34,Imptable!$A$4:$B$28,2))</f>
        <v>-12</v>
      </c>
      <c r="J34" s="218">
        <f ca="1">IF($H34+$AR34&gt;=0,VLOOKUP($H34+$AR34,Imptable!$A$4:$B$28,2),-VLOOKUP(-$H34-$AR34,Imptable!$A$4:$B$28,2))</f>
        <v>1</v>
      </c>
      <c r="K34" s="285" t="e">
        <f ca="1">Results!$AN$132</f>
        <v>#NAME?</v>
      </c>
      <c r="L34" s="289" t="e">
        <f ca="1">Travellers!$H$117</f>
        <v>#NAME?</v>
      </c>
      <c r="N34" s="194">
        <v>29</v>
      </c>
      <c r="O34" s="175" t="s">
        <v>4</v>
      </c>
      <c r="P34" s="206" t="s">
        <v>133</v>
      </c>
      <c r="Q34" s="203" t="s">
        <v>104</v>
      </c>
      <c r="R34" s="203"/>
      <c r="S34" s="203">
        <v>8</v>
      </c>
      <c r="T34" s="187">
        <v>-500</v>
      </c>
      <c r="U34" s="218">
        <f ca="1">IF($H34+$T34&gt;=0,VLOOKUP($H34+$T34,Imptable!$A$4:$B$28,2),-VLOOKUP(-$H34-$T34,Imptable!$A$4:$B$28,2))</f>
        <v>-12</v>
      </c>
      <c r="V34" s="218">
        <f ca="1">IF($AF34+$T34&gt;=0,VLOOKUP($AF34+$T34,Imptable!$A$4:$B$28,2),-VLOOKUP(-$AF34-$T34,Imptable!$A$4:$B$28,2))</f>
        <v>-9</v>
      </c>
      <c r="W34" s="285" t="e">
        <f ca="1">Results!$AN$132</f>
        <v>#NAME?</v>
      </c>
      <c r="X34" s="289" t="e">
        <f ca="1">Travellers!$I$123</f>
        <v>#NAME?</v>
      </c>
      <c r="Z34" s="194">
        <v>29</v>
      </c>
      <c r="AA34" s="175" t="s">
        <v>3</v>
      </c>
      <c r="AB34" s="206" t="s">
        <v>97</v>
      </c>
      <c r="AC34" s="203" t="s">
        <v>104</v>
      </c>
      <c r="AD34" s="203" t="s">
        <v>126</v>
      </c>
      <c r="AE34" s="203">
        <v>8</v>
      </c>
      <c r="AF34" s="187">
        <v>100</v>
      </c>
      <c r="AG34" s="218">
        <f ca="1">IF($AF34+$T34&gt;=0,VLOOKUP($AF34+$T34,Imptable!$A$4:$B$28,2),-VLOOKUP(-$AF34-$T34,Imptable!$A$4:$B$28,2))</f>
        <v>-9</v>
      </c>
      <c r="AH34" s="218">
        <f ca="1">IF($AF34+$AR34&gt;=0,VLOOKUP($AF34+$AR34,Imptable!$A$4:$B$28,2),-VLOOKUP(-$AF34-$AR34,Imptable!$A$4:$B$28,2))</f>
        <v>6</v>
      </c>
      <c r="AI34" s="285" t="e">
        <f ca="1">Results!$AN$132</f>
        <v>#NAME?</v>
      </c>
      <c r="AJ34" s="289" t="e">
        <f ca="1">Travellers!$H$118</f>
        <v>#NAME?</v>
      </c>
      <c r="AL34" s="194">
        <v>29</v>
      </c>
      <c r="AM34" s="175" t="s">
        <v>4</v>
      </c>
      <c r="AN34" s="206" t="s">
        <v>107</v>
      </c>
      <c r="AO34" s="203" t="s">
        <v>104</v>
      </c>
      <c r="AP34" s="203"/>
      <c r="AQ34" s="203">
        <v>8</v>
      </c>
      <c r="AR34" s="187">
        <v>120</v>
      </c>
      <c r="AS34" s="218">
        <f ca="1">IF($H34+$AR34&gt;=0,VLOOKUP($H34+$AR34,Imptable!$A$4:$B$28,2),-VLOOKUP(-$H34-$AR34,Imptable!$A$4:$B$28,2))</f>
        <v>1</v>
      </c>
      <c r="AT34" s="218">
        <f ca="1">IF($AF34+$AR34&gt;=0,VLOOKUP($AF34+$AR34,Imptable!$A$4:$B$28,2),-VLOOKUP(-$AF34-$AR34,Imptable!$A$4:$B$28,2))</f>
        <v>6</v>
      </c>
      <c r="AU34" s="285" t="e">
        <f ca="1">Results!$AN$132</f>
        <v>#NAME?</v>
      </c>
      <c r="AV34" s="289" t="e">
        <f ca="1">Travellers!$I$124</f>
        <v>#NAME?</v>
      </c>
    </row>
    <row r="35" spans="2:48">
      <c r="B35" s="194">
        <v>30</v>
      </c>
      <c r="C35" s="175" t="s">
        <v>3</v>
      </c>
      <c r="D35" s="206" t="s">
        <v>106</v>
      </c>
      <c r="E35" s="203" t="s">
        <v>96</v>
      </c>
      <c r="F35" s="203"/>
      <c r="G35" s="203">
        <v>11</v>
      </c>
      <c r="H35" s="187">
        <v>-150</v>
      </c>
      <c r="I35" s="218">
        <f ca="1">IF($H35+$T35&gt;=0,VLOOKUP($H35+$T35,Imptable!$A$4:$B$28,2),-VLOOKUP(-$H35-$T35,Imptable!$A$4:$B$28,2))</f>
        <v>-1</v>
      </c>
      <c r="J35" s="218">
        <f ca="1">IF($H35+$AR35&gt;=0,VLOOKUP($H35+$AR35,Imptable!$A$4:$B$28,2),-VLOOKUP(-$H35-$AR35,Imptable!$A$4:$B$28,2))</f>
        <v>-2</v>
      </c>
      <c r="K35" s="285" t="e">
        <f ca="1">Results!$AN$136</f>
        <v>#NAME?</v>
      </c>
      <c r="L35" s="289" t="e">
        <f ca="1">Travellers!$Q$117</f>
        <v>#NAME?</v>
      </c>
      <c r="N35" s="194">
        <v>30</v>
      </c>
      <c r="O35" s="175" t="s">
        <v>4</v>
      </c>
      <c r="P35" s="206" t="s">
        <v>106</v>
      </c>
      <c r="Q35" s="203" t="s">
        <v>96</v>
      </c>
      <c r="R35" s="203"/>
      <c r="S35" s="203">
        <v>9</v>
      </c>
      <c r="T35" s="187">
        <v>110</v>
      </c>
      <c r="U35" s="218">
        <f ca="1">IF($H35+$T35&gt;=0,VLOOKUP($H35+$T35,Imptable!$A$4:$B$28,2),-VLOOKUP(-$H35-$T35,Imptable!$A$4:$B$28,2))</f>
        <v>-1</v>
      </c>
      <c r="V35" s="218">
        <f ca="1">IF($AF35+$T35&gt;=0,VLOOKUP($AF35+$T35,Imptable!$A$4:$B$28,2),-VLOOKUP(-$AF35-$T35,Imptable!$A$4:$B$28,2))</f>
        <v>4</v>
      </c>
      <c r="W35" s="285" t="e">
        <f ca="1">Results!$AN$136</f>
        <v>#NAME?</v>
      </c>
      <c r="X35" s="289" t="e">
        <f ca="1">Travellers!$R$123</f>
        <v>#NAME?</v>
      </c>
      <c r="Z35" s="194">
        <v>30</v>
      </c>
      <c r="AA35" s="175" t="s">
        <v>3</v>
      </c>
      <c r="AB35" s="206" t="s">
        <v>99</v>
      </c>
      <c r="AC35" s="203" t="s">
        <v>104</v>
      </c>
      <c r="AD35" s="203" t="s">
        <v>135</v>
      </c>
      <c r="AE35" s="203">
        <v>7</v>
      </c>
      <c r="AF35" s="187">
        <v>50</v>
      </c>
      <c r="AG35" s="218">
        <f ca="1">IF($AF35+$T35&gt;=0,VLOOKUP($AF35+$T35,Imptable!$A$4:$B$28,2),-VLOOKUP(-$AF35-$T35,Imptable!$A$4:$B$28,2))</f>
        <v>4</v>
      </c>
      <c r="AH35" s="218">
        <f ca="1">IF($AF35+$AR35&gt;=0,VLOOKUP($AF35+$AR35,Imptable!$A$4:$B$28,2),-VLOOKUP(-$AF35-$AR35,Imptable!$A$4:$B$28,2))</f>
        <v>4</v>
      </c>
      <c r="AI35" s="285" t="e">
        <f ca="1">Results!$AN$136</f>
        <v>#NAME?</v>
      </c>
      <c r="AJ35" s="289" t="e">
        <f ca="1">Travellers!$Q$118</f>
        <v>#NAME?</v>
      </c>
      <c r="AL35" s="194">
        <v>30</v>
      </c>
      <c r="AM35" s="175" t="s">
        <v>4</v>
      </c>
      <c r="AN35" s="206" t="s">
        <v>110</v>
      </c>
      <c r="AO35" s="203" t="s">
        <v>98</v>
      </c>
      <c r="AP35" s="203"/>
      <c r="AQ35" s="203">
        <v>7</v>
      </c>
      <c r="AR35" s="187">
        <v>100</v>
      </c>
      <c r="AS35" s="218">
        <f ca="1">IF($H35+$AR35&gt;=0,VLOOKUP($H35+$AR35,Imptable!$A$4:$B$28,2),-VLOOKUP(-$H35-$AR35,Imptable!$A$4:$B$28,2))</f>
        <v>-2</v>
      </c>
      <c r="AT35" s="218">
        <f ca="1">IF($AF35+$AR35&gt;=0,VLOOKUP($AF35+$AR35,Imptable!$A$4:$B$28,2),-VLOOKUP(-$AF35-$AR35,Imptable!$A$4:$B$28,2))</f>
        <v>4</v>
      </c>
      <c r="AU35" s="285" t="e">
        <f ca="1">Results!$AN$136</f>
        <v>#NAME?</v>
      </c>
      <c r="AV35" s="289" t="e">
        <f ca="1">Travellers!$R$124</f>
        <v>#NAME?</v>
      </c>
    </row>
    <row r="36" spans="2:48">
      <c r="B36" s="194">
        <v>31</v>
      </c>
      <c r="C36" s="175" t="s">
        <v>3</v>
      </c>
      <c r="D36" s="206" t="s">
        <v>103</v>
      </c>
      <c r="E36" s="203" t="s">
        <v>100</v>
      </c>
      <c r="F36" s="203"/>
      <c r="G36" s="203">
        <v>11</v>
      </c>
      <c r="H36" s="187">
        <v>650</v>
      </c>
      <c r="I36" s="218">
        <f ca="1">IF($H36+$T36&gt;=0,VLOOKUP($H36+$T36,Imptable!$A$4:$B$28,2),-VLOOKUP(-$H36-$T36,Imptable!$A$4:$B$28,2))</f>
        <v>16</v>
      </c>
      <c r="J36" s="218">
        <f ca="1">IF($H36+$AR36&gt;=0,VLOOKUP($H36+$AR36,Imptable!$A$4:$B$28,2),-VLOOKUP(-$H36-$AR36,Imptable!$A$4:$B$28,2))</f>
        <v>0</v>
      </c>
      <c r="K36" s="285" t="e">
        <f ca="1">Results!$AN$140</f>
        <v>#NAME?</v>
      </c>
      <c r="L36" s="289" t="e">
        <f ca="1">Travellers!$Z$117</f>
        <v>#NAME?</v>
      </c>
      <c r="N36" s="194">
        <v>31</v>
      </c>
      <c r="O36" s="175" t="s">
        <v>4</v>
      </c>
      <c r="P36" s="206" t="s">
        <v>146</v>
      </c>
      <c r="Q36" s="203" t="s">
        <v>98</v>
      </c>
      <c r="R36" s="203"/>
      <c r="S36" s="203">
        <v>9</v>
      </c>
      <c r="T36" s="187">
        <v>800</v>
      </c>
      <c r="U36" s="218">
        <f ca="1">IF($H36+$T36&gt;=0,VLOOKUP($H36+$T36,Imptable!$A$4:$B$28,2),-VLOOKUP(-$H36-$T36,Imptable!$A$4:$B$28,2))</f>
        <v>16</v>
      </c>
      <c r="V36" s="218">
        <f ca="1">IF($AF36+$T36&gt;=0,VLOOKUP($AF36+$T36,Imptable!$A$4:$B$28,2),-VLOOKUP(-$AF36-$T36,Imptable!$A$4:$B$28,2))</f>
        <v>16</v>
      </c>
      <c r="W36" s="285" t="e">
        <f ca="1">Results!$AN$140</f>
        <v>#NAME?</v>
      </c>
      <c r="X36" s="289" t="e">
        <f ca="1">Travellers!$AA$123</f>
        <v>#NAME?</v>
      </c>
      <c r="Z36" s="194">
        <v>31</v>
      </c>
      <c r="AA36" s="175" t="s">
        <v>3</v>
      </c>
      <c r="AB36" s="206" t="s">
        <v>97</v>
      </c>
      <c r="AC36" s="203" t="s">
        <v>100</v>
      </c>
      <c r="AD36" s="203" t="s">
        <v>135</v>
      </c>
      <c r="AE36" s="203">
        <v>9</v>
      </c>
      <c r="AF36" s="187">
        <v>600</v>
      </c>
      <c r="AG36" s="218">
        <f ca="1">IF($AF36+$T36&gt;=0,VLOOKUP($AF36+$T36,Imptable!$A$4:$B$28,2),-VLOOKUP(-$AF36-$T36,Imptable!$A$4:$B$28,2))</f>
        <v>16</v>
      </c>
      <c r="AH36" s="218">
        <f ca="1">IF($AF36+$AR36&gt;=0,VLOOKUP($AF36+$AR36,Imptable!$A$4:$B$28,2),-VLOOKUP(-$AF36-$AR36,Imptable!$A$4:$B$28,2))</f>
        <v>-2</v>
      </c>
      <c r="AI36" s="285" t="e">
        <f ca="1">Results!$AN$140</f>
        <v>#NAME?</v>
      </c>
      <c r="AJ36" s="289" t="e">
        <f ca="1">Travellers!$Z$118</f>
        <v>#NAME?</v>
      </c>
      <c r="AL36" s="194">
        <v>31</v>
      </c>
      <c r="AM36" s="175" t="s">
        <v>4</v>
      </c>
      <c r="AN36" s="206" t="s">
        <v>113</v>
      </c>
      <c r="AO36" s="203" t="s">
        <v>100</v>
      </c>
      <c r="AP36" s="203"/>
      <c r="AQ36" s="203">
        <v>11</v>
      </c>
      <c r="AR36" s="187">
        <v>-650</v>
      </c>
      <c r="AS36" s="218">
        <f ca="1">IF($H36+$AR36&gt;=0,VLOOKUP($H36+$AR36,Imptable!$A$4:$B$28,2),-VLOOKUP(-$H36-$AR36,Imptable!$A$4:$B$28,2))</f>
        <v>0</v>
      </c>
      <c r="AT36" s="218">
        <f ca="1">IF($AF36+$AR36&gt;=0,VLOOKUP($AF36+$AR36,Imptable!$A$4:$B$28,2),-VLOOKUP(-$AF36-$AR36,Imptable!$A$4:$B$28,2))</f>
        <v>-2</v>
      </c>
      <c r="AU36" s="285" t="e">
        <f ca="1">Results!$AN$140</f>
        <v>#NAME?</v>
      </c>
      <c r="AV36" s="289" t="e">
        <f ca="1">Travellers!$AA$124</f>
        <v>#NAME?</v>
      </c>
    </row>
    <row r="37" spans="2:48" ht="15.75" thickBot="1">
      <c r="B37" s="195">
        <v>32</v>
      </c>
      <c r="C37" s="186" t="s">
        <v>3</v>
      </c>
      <c r="D37" s="207" t="s">
        <v>136</v>
      </c>
      <c r="E37" s="204" t="s">
        <v>98</v>
      </c>
      <c r="F37" s="204"/>
      <c r="G37" s="204">
        <v>9</v>
      </c>
      <c r="H37" s="188">
        <v>140</v>
      </c>
      <c r="I37" s="220">
        <f ca="1">IF($H37+$T37&gt;=0,VLOOKUP($H37+$T37,Imptable!$A$4:$B$28,2),-VLOOKUP(-$H37-$T37,Imptable!$A$4:$B$28,2))</f>
        <v>5</v>
      </c>
      <c r="J37" s="218">
        <f ca="1">IF($H37+$AR37&gt;=0,VLOOKUP($H37+$AR37,Imptable!$A$4:$B$28,2),-VLOOKUP(-$H37-$AR37,Imptable!$A$4:$B$28,2))</f>
        <v>-1</v>
      </c>
      <c r="K37" s="286" t="e">
        <f ca="1">Results!$AN$144</f>
        <v>#NAME?</v>
      </c>
      <c r="L37" s="290" t="e">
        <f ca="1">Travellers!$AI$117</f>
        <v>#NAME?</v>
      </c>
      <c r="N37" s="195">
        <v>32</v>
      </c>
      <c r="O37" s="186" t="s">
        <v>4</v>
      </c>
      <c r="P37" s="207" t="s">
        <v>108</v>
      </c>
      <c r="Q37" s="204" t="s">
        <v>98</v>
      </c>
      <c r="R37" s="204"/>
      <c r="S37" s="204">
        <v>6</v>
      </c>
      <c r="T37" s="188">
        <v>50</v>
      </c>
      <c r="U37" s="220">
        <f ca="1">IF($H37+$T37&gt;=0,VLOOKUP($H37+$T37,Imptable!$A$4:$B$28,2),-VLOOKUP(-$H37-$T37,Imptable!$A$4:$B$28,2))</f>
        <v>5</v>
      </c>
      <c r="V37" s="220">
        <f ca="1">IF($AF37+$T37&gt;=0,VLOOKUP($AF37+$T37,Imptable!$A$4:$B$28,2),-VLOOKUP(-$AF37-$T37,Imptable!$A$4:$B$28,2))</f>
        <v>-2</v>
      </c>
      <c r="W37" s="286" t="e">
        <f ca="1">Results!$AN$144</f>
        <v>#NAME?</v>
      </c>
      <c r="X37" s="290" t="e">
        <f ca="1">Travellers!$AJ$123</f>
        <v>#NAME?</v>
      </c>
      <c r="Z37" s="195">
        <v>32</v>
      </c>
      <c r="AA37" s="186" t="s">
        <v>3</v>
      </c>
      <c r="AB37" s="207" t="s">
        <v>105</v>
      </c>
      <c r="AC37" s="204" t="s">
        <v>98</v>
      </c>
      <c r="AD37" s="204" t="s">
        <v>121</v>
      </c>
      <c r="AE37" s="204">
        <v>6</v>
      </c>
      <c r="AF37" s="188">
        <v>-100</v>
      </c>
      <c r="AG37" s="220">
        <f ca="1">IF($AF37+$T37&gt;=0,VLOOKUP($AF37+$T37,Imptable!$A$4:$B$28,2),-VLOOKUP(-$AF37-$T37,Imptable!$A$4:$B$28,2))</f>
        <v>-2</v>
      </c>
      <c r="AH37" s="218">
        <f ca="1">IF($AF37+$AR37&gt;=0,VLOOKUP($AF37+$AR37,Imptable!$A$4:$B$28,2),-VLOOKUP(-$AF37-$AR37,Imptable!$A$4:$B$28,2))</f>
        <v>-7</v>
      </c>
      <c r="AI37" s="286" t="e">
        <f ca="1">Results!$AN$144</f>
        <v>#NAME?</v>
      </c>
      <c r="AJ37" s="290" t="e">
        <f ca="1">Travellers!$AI$118</f>
        <v>#NAME?</v>
      </c>
      <c r="AL37" s="195">
        <v>32</v>
      </c>
      <c r="AM37" s="186" t="s">
        <v>4</v>
      </c>
      <c r="AN37" s="207" t="s">
        <v>154</v>
      </c>
      <c r="AO37" s="204" t="s">
        <v>98</v>
      </c>
      <c r="AP37" s="204"/>
      <c r="AQ37" s="204">
        <v>10</v>
      </c>
      <c r="AR37" s="188">
        <v>-170</v>
      </c>
      <c r="AS37" s="218">
        <f ca="1">IF($H37+$AR37&gt;=0,VLOOKUP($H37+$AR37,Imptable!$A$4:$B$28,2),-VLOOKUP(-$H37-$AR37,Imptable!$A$4:$B$28,2))</f>
        <v>-1</v>
      </c>
      <c r="AT37" s="218">
        <f ca="1">IF($AF37+$AR37&gt;=0,VLOOKUP($AF37+$AR37,Imptable!$A$4:$B$28,2),-VLOOKUP(-$AF37-$AR37,Imptable!$A$4:$B$28,2))</f>
        <v>-7</v>
      </c>
      <c r="AU37" s="286" t="e">
        <f ca="1">Results!$AN$144</f>
        <v>#NAME?</v>
      </c>
      <c r="AV37" s="290" t="e">
        <f ca="1">Travellers!$AJ$124</f>
        <v>#NAME?</v>
      </c>
    </row>
    <row r="38" spans="2:48" ht="15.75" thickBot="1">
      <c r="I38" s="223">
        <f>SUM(I6:I37)</f>
        <v>-7</v>
      </c>
      <c r="J38" s="222">
        <f>SUM(J6:J37)</f>
        <v>43</v>
      </c>
      <c r="L38" s="291" t="e">
        <f ca="1">SUM(L6:L37)</f>
        <v>#NAME?</v>
      </c>
      <c r="U38" s="221">
        <f>SUM(U6:U37)</f>
        <v>-7</v>
      </c>
      <c r="V38" s="222">
        <f>SUM(V6:V37)</f>
        <v>-35</v>
      </c>
      <c r="X38" s="291" t="e">
        <f ca="1">SUM(X6:X37)</f>
        <v>#NAME?</v>
      </c>
      <c r="AG38" s="221">
        <f>SUM(AG6:AG37)</f>
        <v>-35</v>
      </c>
      <c r="AH38" s="222">
        <f>SUM(AH6:AH37)</f>
        <v>12</v>
      </c>
      <c r="AJ38" s="291" t="e">
        <f ca="1">SUM(AJ6:AJ37)</f>
        <v>#NAME?</v>
      </c>
      <c r="AS38" s="221">
        <f>SUM(AS6:AS37)</f>
        <v>43</v>
      </c>
      <c r="AT38" s="222">
        <f>SUM(AT6:AT37)</f>
        <v>12</v>
      </c>
      <c r="AV38" s="291" t="e">
        <f ca="1">SUM(AV6:AV37)</f>
        <v>#NAME?</v>
      </c>
    </row>
    <row r="39" spans="2:48" ht="15.75" thickBot="1">
      <c r="I39" s="357">
        <f>I38+J38</f>
        <v>36</v>
      </c>
      <c r="J39" s="358"/>
      <c r="U39" s="359">
        <f>U38+V38</f>
        <v>-42</v>
      </c>
      <c r="V39" s="360"/>
      <c r="AG39" s="357">
        <f>AG38+AH38</f>
        <v>-23</v>
      </c>
      <c r="AH39" s="358"/>
      <c r="AS39" s="357">
        <f>AS38+AT38</f>
        <v>55</v>
      </c>
      <c r="AT39" s="358"/>
    </row>
    <row r="41" spans="2:48" ht="15.75" thickBot="1"/>
    <row r="42" spans="2:48">
      <c r="B42" s="231" t="s">
        <v>18</v>
      </c>
      <c r="C42" s="232"/>
      <c r="D42" s="233" t="s">
        <v>116</v>
      </c>
      <c r="E42" s="234"/>
      <c r="F42" s="234"/>
      <c r="G42" s="234"/>
      <c r="H42" s="235"/>
      <c r="I42" s="366"/>
      <c r="J42" s="366"/>
      <c r="K42" s="235"/>
      <c r="L42" s="287"/>
      <c r="N42" s="236" t="s">
        <v>26</v>
      </c>
      <c r="O42" s="237"/>
      <c r="P42" s="238" t="s">
        <v>157</v>
      </c>
      <c r="Q42" s="239"/>
      <c r="R42" s="239"/>
      <c r="S42" s="239"/>
      <c r="T42" s="240"/>
      <c r="U42" s="367"/>
      <c r="V42" s="367"/>
      <c r="W42" s="240"/>
      <c r="X42" s="293"/>
      <c r="Z42" s="213" t="s">
        <v>27</v>
      </c>
      <c r="AA42" s="214"/>
      <c r="AB42" s="215" t="s">
        <v>158</v>
      </c>
      <c r="AC42" s="216"/>
      <c r="AD42" s="216"/>
      <c r="AE42" s="216"/>
      <c r="AF42" s="217"/>
      <c r="AG42" s="241"/>
      <c r="AH42" s="241"/>
      <c r="AI42" s="217"/>
      <c r="AJ42" s="295"/>
      <c r="AL42" s="242" t="s">
        <v>28</v>
      </c>
      <c r="AM42" s="243"/>
      <c r="AN42" s="244" t="s">
        <v>129</v>
      </c>
      <c r="AO42" s="245"/>
      <c r="AP42" s="245"/>
      <c r="AQ42" s="245"/>
      <c r="AR42" s="246"/>
      <c r="AS42" s="368"/>
      <c r="AT42" s="368"/>
      <c r="AU42" s="246"/>
      <c r="AV42" s="297"/>
    </row>
    <row r="43" spans="2:48">
      <c r="B43" s="192"/>
      <c r="C43" s="183"/>
      <c r="D43" s="7"/>
      <c r="E43" s="7"/>
      <c r="F43" s="7"/>
      <c r="G43" s="7"/>
      <c r="H43" s="197" t="s">
        <v>81</v>
      </c>
      <c r="I43" s="353" t="s">
        <v>37</v>
      </c>
      <c r="J43" s="354"/>
      <c r="K43" s="355" t="s">
        <v>74</v>
      </c>
      <c r="L43" s="356"/>
      <c r="N43" s="192"/>
      <c r="O43" s="183"/>
      <c r="P43" s="7"/>
      <c r="Q43" s="7"/>
      <c r="R43" s="7"/>
      <c r="S43" s="7"/>
      <c r="T43" s="197" t="s">
        <v>81</v>
      </c>
      <c r="U43" s="353" t="s">
        <v>37</v>
      </c>
      <c r="V43" s="354"/>
      <c r="W43" s="355" t="s">
        <v>74</v>
      </c>
      <c r="X43" s="356"/>
      <c r="Z43" s="192"/>
      <c r="AA43" s="183"/>
      <c r="AB43" s="7"/>
      <c r="AC43" s="7"/>
      <c r="AD43" s="7"/>
      <c r="AE43" s="7"/>
      <c r="AF43" s="197" t="s">
        <v>81</v>
      </c>
      <c r="AG43" s="353" t="s">
        <v>37</v>
      </c>
      <c r="AH43" s="354"/>
      <c r="AI43" s="355" t="s">
        <v>74</v>
      </c>
      <c r="AJ43" s="356"/>
      <c r="AL43" s="192"/>
      <c r="AM43" s="183"/>
      <c r="AN43" s="7"/>
      <c r="AO43" s="7"/>
      <c r="AP43" s="7"/>
      <c r="AQ43" s="7"/>
      <c r="AR43" s="197" t="s">
        <v>81</v>
      </c>
      <c r="AS43" s="353" t="s">
        <v>37</v>
      </c>
      <c r="AT43" s="354"/>
      <c r="AU43" s="355" t="s">
        <v>74</v>
      </c>
      <c r="AV43" s="356"/>
    </row>
    <row r="44" spans="2:48">
      <c r="B44" s="193" t="s">
        <v>1</v>
      </c>
      <c r="C44" s="178" t="s">
        <v>80</v>
      </c>
      <c r="D44" s="174" t="s">
        <v>5</v>
      </c>
      <c r="E44" s="174" t="s">
        <v>75</v>
      </c>
      <c r="F44" s="174" t="s">
        <v>32</v>
      </c>
      <c r="G44" s="174" t="s">
        <v>76</v>
      </c>
      <c r="H44" s="198" t="s">
        <v>77</v>
      </c>
      <c r="I44" s="8" t="s">
        <v>85</v>
      </c>
      <c r="J44" s="198" t="s">
        <v>87</v>
      </c>
      <c r="K44" s="284" t="s">
        <v>94</v>
      </c>
      <c r="L44" s="198" t="s">
        <v>82</v>
      </c>
      <c r="N44" s="193" t="s">
        <v>1</v>
      </c>
      <c r="O44" s="178" t="s">
        <v>80</v>
      </c>
      <c r="P44" s="174" t="s">
        <v>5</v>
      </c>
      <c r="Q44" s="174" t="s">
        <v>75</v>
      </c>
      <c r="R44" s="174" t="s">
        <v>32</v>
      </c>
      <c r="S44" s="174" t="s">
        <v>76</v>
      </c>
      <c r="T44" s="198" t="s">
        <v>77</v>
      </c>
      <c r="U44" s="8" t="s">
        <v>86</v>
      </c>
      <c r="V44" s="198" t="s">
        <v>88</v>
      </c>
      <c r="W44" s="284" t="s">
        <v>94</v>
      </c>
      <c r="X44" s="198" t="s">
        <v>82</v>
      </c>
      <c r="Z44" s="193" t="s">
        <v>1</v>
      </c>
      <c r="AA44" s="178" t="s">
        <v>80</v>
      </c>
      <c r="AB44" s="174" t="s">
        <v>5</v>
      </c>
      <c r="AC44" s="174" t="s">
        <v>75</v>
      </c>
      <c r="AD44" s="174" t="s">
        <v>32</v>
      </c>
      <c r="AE44" s="174" t="s">
        <v>76</v>
      </c>
      <c r="AF44" s="198" t="s">
        <v>77</v>
      </c>
      <c r="AG44" s="8" t="s">
        <v>85</v>
      </c>
      <c r="AH44" s="198" t="s">
        <v>87</v>
      </c>
      <c r="AI44" s="284" t="s">
        <v>94</v>
      </c>
      <c r="AJ44" s="198" t="s">
        <v>82</v>
      </c>
      <c r="AL44" s="193" t="s">
        <v>1</v>
      </c>
      <c r="AM44" s="178" t="s">
        <v>80</v>
      </c>
      <c r="AN44" s="174" t="s">
        <v>5</v>
      </c>
      <c r="AO44" s="174" t="s">
        <v>75</v>
      </c>
      <c r="AP44" s="174" t="s">
        <v>32</v>
      </c>
      <c r="AQ44" s="174" t="s">
        <v>76</v>
      </c>
      <c r="AR44" s="198" t="s">
        <v>77</v>
      </c>
      <c r="AS44" s="8" t="s">
        <v>86</v>
      </c>
      <c r="AT44" s="198" t="s">
        <v>88</v>
      </c>
      <c r="AU44" s="284" t="s">
        <v>94</v>
      </c>
      <c r="AV44" s="198" t="s">
        <v>82</v>
      </c>
    </row>
    <row r="45" spans="2:48">
      <c r="B45" s="194">
        <v>1</v>
      </c>
      <c r="C45" s="175" t="s">
        <v>3</v>
      </c>
      <c r="D45" s="177" t="s">
        <v>97</v>
      </c>
      <c r="E45" s="176" t="s">
        <v>96</v>
      </c>
      <c r="F45" s="176"/>
      <c r="G45" s="176">
        <v>9</v>
      </c>
      <c r="H45" s="190">
        <v>-400</v>
      </c>
      <c r="I45" s="218">
        <f ca="1">IF($H45+$T45&gt;=0,VLOOKUP($H45+$T45,Imptable!$A$4:$B$28,2),-VLOOKUP(-$H45-$T45,Imptable!$A$4:$B$28,2))</f>
        <v>-10</v>
      </c>
      <c r="J45" s="218">
        <f ca="1">IF($H45+$AR45&gt;=0,VLOOKUP($H45+$AR45,Imptable!$A$4:$B$28,2),-VLOOKUP(-$H45-$AR45,Imptable!$A$4:$B$28,2))</f>
        <v>-10</v>
      </c>
      <c r="K45" s="285" t="e">
        <f ca="1">Results!$AN$20</f>
        <v>#NAME?</v>
      </c>
      <c r="L45" s="289" t="e">
        <f ca="1">Travellers!$H$7</f>
        <v>#NAME?</v>
      </c>
      <c r="N45" s="194">
        <v>1</v>
      </c>
      <c r="O45" s="175" t="s">
        <v>4</v>
      </c>
      <c r="P45" s="177" t="s">
        <v>97</v>
      </c>
      <c r="Q45" s="176" t="s">
        <v>96</v>
      </c>
      <c r="R45" s="176" t="s">
        <v>159</v>
      </c>
      <c r="S45" s="176">
        <v>8</v>
      </c>
      <c r="T45" s="190">
        <v>-50</v>
      </c>
      <c r="U45" s="218">
        <f ca="1">IF($H45+$T45&gt;=0,VLOOKUP($H45+$T45,Imptable!$A$4:$B$28,2),-VLOOKUP(-$H45-$T45,Imptable!$A$4:$B$28,2))</f>
        <v>-10</v>
      </c>
      <c r="V45" s="218">
        <f ca="1">IF($AF45+$T45&gt;=0,VLOOKUP($AF45+$T45,Imptable!$A$4:$B$28,2),-VLOOKUP(-$AF45-$T45,Imptable!$A$4:$B$28,2))</f>
        <v>-10</v>
      </c>
      <c r="W45" s="285" t="e">
        <f ca="1">Results!$AN$20</f>
        <v>#NAME?</v>
      </c>
      <c r="X45" s="289" t="e">
        <f ca="1">Travellers!$I$13</f>
        <v>#NAME?</v>
      </c>
      <c r="Z45" s="194">
        <v>1</v>
      </c>
      <c r="AA45" s="175" t="s">
        <v>3</v>
      </c>
      <c r="AB45" s="177" t="s">
        <v>97</v>
      </c>
      <c r="AC45" s="176" t="s">
        <v>96</v>
      </c>
      <c r="AD45" s="176" t="s">
        <v>159</v>
      </c>
      <c r="AE45" s="176">
        <v>11</v>
      </c>
      <c r="AF45" s="190">
        <v>-400</v>
      </c>
      <c r="AG45" s="218">
        <f ca="1">IF($AF45+$T45&gt;=0,VLOOKUP($AF45+$T45,Imptable!$A$4:$B$28,2),-VLOOKUP(-$AF45-$T45,Imptable!$A$4:$B$28,2))</f>
        <v>-10</v>
      </c>
      <c r="AH45" s="218">
        <f ca="1">IF($AF45+$AR45&gt;=0,VLOOKUP($AF45+$AR45,Imptable!$A$4:$B$28,2),-VLOOKUP(-$AF45-$AR45,Imptable!$A$4:$B$28,2))</f>
        <v>-10</v>
      </c>
      <c r="AI45" s="285" t="e">
        <f ca="1">Results!$AN$20</f>
        <v>#NAME?</v>
      </c>
      <c r="AJ45" s="289" t="e">
        <f ca="1">Travellers!$H$8</f>
        <v>#NAME?</v>
      </c>
      <c r="AL45" s="194">
        <v>1</v>
      </c>
      <c r="AM45" s="175" t="s">
        <v>4</v>
      </c>
      <c r="AN45" s="177" t="s">
        <v>97</v>
      </c>
      <c r="AO45" s="176" t="s">
        <v>96</v>
      </c>
      <c r="AP45" s="176" t="s">
        <v>159</v>
      </c>
      <c r="AQ45" s="176">
        <v>8</v>
      </c>
      <c r="AR45" s="190">
        <v>-50</v>
      </c>
      <c r="AS45" s="218">
        <f ca="1">IF($H45+$AR45&gt;=0,VLOOKUP($H45+$AR45,Imptable!$A$4:$B$28,2),-VLOOKUP(-$H45-$AR45,Imptable!$A$4:$B$28,2))</f>
        <v>-10</v>
      </c>
      <c r="AT45" s="218">
        <f ca="1">IF($AF45+$AR45&gt;=0,VLOOKUP($AF45+$AR45,Imptable!$A$4:$B$28,2),-VLOOKUP(-$AF45-$AR45,Imptable!$A$4:$B$28,2))</f>
        <v>-10</v>
      </c>
      <c r="AU45" s="285" t="e">
        <f ca="1">Results!$AN$20</f>
        <v>#NAME?</v>
      </c>
      <c r="AV45" s="289" t="e">
        <f ca="1">Travellers!$I$14</f>
        <v>#NAME?</v>
      </c>
    </row>
    <row r="46" spans="2:48">
      <c r="B46" s="194">
        <v>2</v>
      </c>
      <c r="C46" s="175" t="s">
        <v>3</v>
      </c>
      <c r="D46" s="177" t="s">
        <v>132</v>
      </c>
      <c r="E46" s="176"/>
      <c r="F46" s="176"/>
      <c r="G46" s="176"/>
      <c r="H46" s="190">
        <v>0</v>
      </c>
      <c r="I46" s="218">
        <f ca="1">IF($H46+$T46&gt;=0,VLOOKUP($H46+$T46,Imptable!$A$4:$B$28,2),-VLOOKUP(-$H46-$T46,Imptable!$A$4:$B$28,2))</f>
        <v>0</v>
      </c>
      <c r="J46" s="218">
        <f ca="1">IF($H46+$AR46&gt;=0,VLOOKUP($H46+$AR46,Imptable!$A$4:$B$28,2),-VLOOKUP(-$H46-$AR46,Imptable!$A$4:$B$28,2))</f>
        <v>0</v>
      </c>
      <c r="K46" s="285" t="e">
        <f ca="1">Results!$AN$24</f>
        <v>#NAME?</v>
      </c>
      <c r="L46" s="289" t="e">
        <f ca="1">Travellers!$Q$7</f>
        <v>#NAME?</v>
      </c>
      <c r="N46" s="194">
        <v>2</v>
      </c>
      <c r="O46" s="175" t="s">
        <v>4</v>
      </c>
      <c r="P46" s="177" t="s">
        <v>132</v>
      </c>
      <c r="Q46" s="176"/>
      <c r="R46" s="176"/>
      <c r="S46" s="176"/>
      <c r="T46" s="190">
        <v>0</v>
      </c>
      <c r="U46" s="218">
        <f ca="1">IF($H46+$T46&gt;=0,VLOOKUP($H46+$T46,Imptable!$A$4:$B$28,2),-VLOOKUP(-$H46-$T46,Imptable!$A$4:$B$28,2))</f>
        <v>0</v>
      </c>
      <c r="V46" s="218">
        <f ca="1">IF($AF46+$T46&gt;=0,VLOOKUP($AF46+$T46,Imptable!$A$4:$B$28,2),-VLOOKUP(-$AF46-$T46,Imptable!$A$4:$B$28,2))</f>
        <v>0</v>
      </c>
      <c r="W46" s="285" t="e">
        <f ca="1">Results!$AN$24</f>
        <v>#NAME?</v>
      </c>
      <c r="X46" s="289" t="e">
        <f ca="1">Travellers!$R$13</f>
        <v>#NAME?</v>
      </c>
      <c r="Z46" s="194">
        <v>2</v>
      </c>
      <c r="AA46" s="175" t="s">
        <v>3</v>
      </c>
      <c r="AB46" s="177" t="s">
        <v>132</v>
      </c>
      <c r="AC46" s="176"/>
      <c r="AD46" s="176"/>
      <c r="AE46" s="176"/>
      <c r="AF46" s="190">
        <v>0</v>
      </c>
      <c r="AG46" s="218">
        <f ca="1">IF($AF46+$T46&gt;=0,VLOOKUP($AF46+$T46,Imptable!$A$4:$B$28,2),-VLOOKUP(-$AF46-$T46,Imptable!$A$4:$B$28,2))</f>
        <v>0</v>
      </c>
      <c r="AH46" s="218">
        <f ca="1">IF($AF46+$AR46&gt;=0,VLOOKUP($AF46+$AR46,Imptable!$A$4:$B$28,2),-VLOOKUP(-$AF46-$AR46,Imptable!$A$4:$B$28,2))</f>
        <v>0</v>
      </c>
      <c r="AI46" s="285" t="e">
        <f ca="1">Results!$AN$24</f>
        <v>#NAME?</v>
      </c>
      <c r="AJ46" s="289" t="e">
        <f ca="1">Travellers!$Q$8</f>
        <v>#NAME?</v>
      </c>
      <c r="AL46" s="194">
        <v>2</v>
      </c>
      <c r="AM46" s="175" t="s">
        <v>4</v>
      </c>
      <c r="AN46" s="177" t="s">
        <v>132</v>
      </c>
      <c r="AO46" s="176"/>
      <c r="AP46" s="176"/>
      <c r="AQ46" s="176"/>
      <c r="AR46" s="190">
        <v>0</v>
      </c>
      <c r="AS46" s="218">
        <f ca="1">IF($H46+$AR46&gt;=0,VLOOKUP($H46+$AR46,Imptable!$A$4:$B$28,2),-VLOOKUP(-$H46-$AR46,Imptable!$A$4:$B$28,2))</f>
        <v>0</v>
      </c>
      <c r="AT46" s="218">
        <f ca="1">IF($AF46+$AR46&gt;=0,VLOOKUP($AF46+$AR46,Imptable!$A$4:$B$28,2),-VLOOKUP(-$AF46-$AR46,Imptable!$A$4:$B$28,2))</f>
        <v>0</v>
      </c>
      <c r="AU46" s="285" t="e">
        <f ca="1">Results!$AN$24</f>
        <v>#NAME?</v>
      </c>
      <c r="AV46" s="289" t="e">
        <f ca="1">Travellers!$R$14</f>
        <v>#NAME?</v>
      </c>
    </row>
    <row r="47" spans="2:48">
      <c r="B47" s="194">
        <v>3</v>
      </c>
      <c r="C47" s="175" t="s">
        <v>3</v>
      </c>
      <c r="D47" s="177" t="s">
        <v>97</v>
      </c>
      <c r="E47" s="176" t="s">
        <v>96</v>
      </c>
      <c r="F47" s="176"/>
      <c r="G47" s="176">
        <v>7</v>
      </c>
      <c r="H47" s="190">
        <v>200</v>
      </c>
      <c r="I47" s="218">
        <f ca="1">IF($H47+$T47&gt;=0,VLOOKUP($H47+$T47,Imptable!$A$4:$B$28,2),-VLOOKUP(-$H47-$T47,Imptable!$A$4:$B$28,2))</f>
        <v>13</v>
      </c>
      <c r="J47" s="218">
        <f ca="1">IF($H47+$AR47&gt;=0,VLOOKUP($H47+$AR47,Imptable!$A$4:$B$28,2),-VLOOKUP(-$H47-$AR47,Imptable!$A$4:$B$28,2))</f>
        <v>3</v>
      </c>
      <c r="K47" s="285" t="e">
        <f ca="1">Results!$AN$28</f>
        <v>#NAME?</v>
      </c>
      <c r="L47" s="289" t="e">
        <f ca="1">Travellers!$Z$7</f>
        <v>#NAME?</v>
      </c>
      <c r="N47" s="194">
        <v>3</v>
      </c>
      <c r="O47" s="175" t="s">
        <v>4</v>
      </c>
      <c r="P47" s="177" t="s">
        <v>114</v>
      </c>
      <c r="Q47" s="176" t="s">
        <v>104</v>
      </c>
      <c r="R47" s="176" t="s">
        <v>160</v>
      </c>
      <c r="S47" s="176">
        <v>12</v>
      </c>
      <c r="T47" s="190">
        <v>620</v>
      </c>
      <c r="U47" s="218">
        <f ca="1">IF($H47+$T47&gt;=0,VLOOKUP($H47+$T47,Imptable!$A$4:$B$28,2),-VLOOKUP(-$H47-$T47,Imptable!$A$4:$B$28,2))</f>
        <v>13</v>
      </c>
      <c r="V47" s="218">
        <f ca="1">IF($AF47+$T47&gt;=0,VLOOKUP($AF47+$T47,Imptable!$A$4:$B$28,2),-VLOOKUP(-$AF47-$T47,Imptable!$A$4:$B$28,2))</f>
        <v>10</v>
      </c>
      <c r="W47" s="285" t="e">
        <f ca="1">Results!$AN$28</f>
        <v>#NAME?</v>
      </c>
      <c r="X47" s="289" t="e">
        <f ca="1">Travellers!$AA$13</f>
        <v>#NAME?</v>
      </c>
      <c r="Z47" s="194">
        <v>3</v>
      </c>
      <c r="AA47" s="175" t="s">
        <v>3</v>
      </c>
      <c r="AB47" s="177" t="s">
        <v>111</v>
      </c>
      <c r="AC47" s="176" t="s">
        <v>104</v>
      </c>
      <c r="AD47" s="176" t="s">
        <v>160</v>
      </c>
      <c r="AE47" s="176">
        <v>12</v>
      </c>
      <c r="AF47" s="190">
        <v>-170</v>
      </c>
      <c r="AG47" s="218">
        <f ca="1">IF($AF47+$T47&gt;=0,VLOOKUP($AF47+$T47,Imptable!$A$4:$B$28,2),-VLOOKUP(-$AF47-$T47,Imptable!$A$4:$B$28,2))</f>
        <v>10</v>
      </c>
      <c r="AH47" s="218">
        <f ca="1">IF($AF47+$AR47&gt;=0,VLOOKUP($AF47+$AR47,Imptable!$A$4:$B$28,2),-VLOOKUP(-$AF47-$AR47,Imptable!$A$4:$B$28,2))</f>
        <v>-7</v>
      </c>
      <c r="AI47" s="285" t="e">
        <f ca="1">Results!$AN$28</f>
        <v>#NAME?</v>
      </c>
      <c r="AJ47" s="289" t="e">
        <f ca="1">Travellers!$Z$8</f>
        <v>#NAME?</v>
      </c>
      <c r="AL47" s="194">
        <v>3</v>
      </c>
      <c r="AM47" s="175" t="s">
        <v>4</v>
      </c>
      <c r="AN47" s="177" t="s">
        <v>114</v>
      </c>
      <c r="AO47" s="176" t="s">
        <v>96</v>
      </c>
      <c r="AP47" s="176" t="s">
        <v>161</v>
      </c>
      <c r="AQ47" s="176">
        <v>10</v>
      </c>
      <c r="AR47" s="190">
        <v>-100</v>
      </c>
      <c r="AS47" s="218">
        <f ca="1">IF($H47+$AR47&gt;=0,VLOOKUP($H47+$AR47,Imptable!$A$4:$B$28,2),-VLOOKUP(-$H47-$AR47,Imptable!$A$4:$B$28,2))</f>
        <v>3</v>
      </c>
      <c r="AT47" s="218">
        <f ca="1">IF($AF47+$AR47&gt;=0,VLOOKUP($AF47+$AR47,Imptable!$A$4:$B$28,2),-VLOOKUP(-$AF47-$AR47,Imptable!$A$4:$B$28,2))</f>
        <v>-7</v>
      </c>
      <c r="AU47" s="285" t="e">
        <f ca="1">Results!$AN$28</f>
        <v>#NAME?</v>
      </c>
      <c r="AV47" s="289" t="e">
        <f ca="1">Travellers!$AA$14</f>
        <v>#NAME?</v>
      </c>
    </row>
    <row r="48" spans="2:48">
      <c r="B48" s="194">
        <v>4</v>
      </c>
      <c r="C48" s="175" t="s">
        <v>3</v>
      </c>
      <c r="D48" s="177" t="s">
        <v>108</v>
      </c>
      <c r="E48" s="176" t="s">
        <v>104</v>
      </c>
      <c r="F48" s="176"/>
      <c r="G48" s="176">
        <v>2</v>
      </c>
      <c r="H48" s="190">
        <v>-120</v>
      </c>
      <c r="I48" s="218">
        <f ca="1">IF($H48+$T48&gt;=0,VLOOKUP($H48+$T48,Imptable!$A$4:$B$28,2),-VLOOKUP(-$H48-$T48,Imptable!$A$4:$B$28,2))</f>
        <v>11</v>
      </c>
      <c r="J48" s="218">
        <f ca="1">IF($H48+$AR48&gt;=0,VLOOKUP($H48+$AR48,Imptable!$A$4:$B$28,2),-VLOOKUP(-$H48-$AR48,Imptable!$A$4:$B$28,2))</f>
        <v>1</v>
      </c>
      <c r="K48" s="285" t="e">
        <f ca="1">Results!$AN$32</f>
        <v>#NAME?</v>
      </c>
      <c r="L48" s="289" t="e">
        <f ca="1">Travellers!$AI$7</f>
        <v>#NAME?</v>
      </c>
      <c r="N48" s="194">
        <v>4</v>
      </c>
      <c r="O48" s="175" t="s">
        <v>4</v>
      </c>
      <c r="P48" s="177" t="s">
        <v>101</v>
      </c>
      <c r="Q48" s="176" t="s">
        <v>104</v>
      </c>
      <c r="R48" s="176" t="s">
        <v>161</v>
      </c>
      <c r="S48" s="176">
        <v>10</v>
      </c>
      <c r="T48" s="190">
        <v>620</v>
      </c>
      <c r="U48" s="218">
        <f ca="1">IF($H48+$T48&gt;=0,VLOOKUP($H48+$T48,Imptable!$A$4:$B$28,2),-VLOOKUP(-$H48-$T48,Imptable!$A$4:$B$28,2))</f>
        <v>11</v>
      </c>
      <c r="V48" s="218">
        <f ca="1">IF($AF48+$T48&gt;=0,VLOOKUP($AF48+$T48,Imptable!$A$4:$B$28,2),-VLOOKUP(-$AF48-$T48,Imptable!$A$4:$B$28,2))</f>
        <v>0</v>
      </c>
      <c r="W48" s="285" t="e">
        <f ca="1">Results!$AN$32</f>
        <v>#NAME?</v>
      </c>
      <c r="X48" s="289" t="e">
        <f ca="1">Travellers!$AJ$13</f>
        <v>#NAME?</v>
      </c>
      <c r="Z48" s="194">
        <v>4</v>
      </c>
      <c r="AA48" s="175" t="s">
        <v>3</v>
      </c>
      <c r="AB48" s="177" t="s">
        <v>103</v>
      </c>
      <c r="AC48" s="176" t="s">
        <v>104</v>
      </c>
      <c r="AD48" s="176" t="s">
        <v>161</v>
      </c>
      <c r="AE48" s="176">
        <v>10</v>
      </c>
      <c r="AF48" s="190">
        <v>-620</v>
      </c>
      <c r="AG48" s="218">
        <f ca="1">IF($AF48+$T48&gt;=0,VLOOKUP($AF48+$T48,Imptable!$A$4:$B$28,2),-VLOOKUP(-$AF48-$T48,Imptable!$A$4:$B$28,2))</f>
        <v>0</v>
      </c>
      <c r="AH48" s="218">
        <f ca="1">IF($AF48+$AR48&gt;=0,VLOOKUP($AF48+$AR48,Imptable!$A$4:$B$28,2),-VLOOKUP(-$AF48-$AR48,Imptable!$A$4:$B$28,2))</f>
        <v>-10</v>
      </c>
      <c r="AI48" s="285" t="e">
        <f ca="1">Results!$AN$32</f>
        <v>#NAME?</v>
      </c>
      <c r="AJ48" s="289" t="e">
        <f ca="1">Travellers!$AI$8</f>
        <v>#NAME?</v>
      </c>
      <c r="AL48" s="194">
        <v>4</v>
      </c>
      <c r="AM48" s="175" t="s">
        <v>4</v>
      </c>
      <c r="AN48" s="177" t="s">
        <v>115</v>
      </c>
      <c r="AO48" s="176" t="s">
        <v>104</v>
      </c>
      <c r="AP48" s="176" t="s">
        <v>117</v>
      </c>
      <c r="AQ48" s="176">
        <v>9</v>
      </c>
      <c r="AR48" s="190">
        <v>140</v>
      </c>
      <c r="AS48" s="218">
        <f ca="1">IF($H48+$AR48&gt;=0,VLOOKUP($H48+$AR48,Imptable!$A$4:$B$28,2),-VLOOKUP(-$H48-$AR48,Imptable!$A$4:$B$28,2))</f>
        <v>1</v>
      </c>
      <c r="AT48" s="218">
        <f ca="1">IF($AF48+$AR48&gt;=0,VLOOKUP($AF48+$AR48,Imptable!$A$4:$B$28,2),-VLOOKUP(-$AF48-$AR48,Imptable!$A$4:$B$28,2))</f>
        <v>-10</v>
      </c>
      <c r="AU48" s="285" t="e">
        <f ca="1">Results!$AN$32</f>
        <v>#NAME?</v>
      </c>
      <c r="AV48" s="289" t="e">
        <f ca="1">Travellers!$AJ$14</f>
        <v>#NAME?</v>
      </c>
    </row>
    <row r="49" spans="2:48">
      <c r="B49" s="194">
        <v>5</v>
      </c>
      <c r="C49" s="175" t="s">
        <v>3</v>
      </c>
      <c r="D49" s="177" t="s">
        <v>107</v>
      </c>
      <c r="E49" s="176" t="s">
        <v>96</v>
      </c>
      <c r="F49" s="176"/>
      <c r="G49" s="176">
        <v>8</v>
      </c>
      <c r="H49" s="190">
        <v>-120</v>
      </c>
      <c r="I49" s="218">
        <f ca="1">IF($H49+$T49&gt;=0,VLOOKUP($H49+$T49,Imptable!$A$4:$B$28,2),-VLOOKUP(-$H49-$T49,Imptable!$A$4:$B$28,2))</f>
        <v>2</v>
      </c>
      <c r="J49" s="218">
        <f ca="1">IF($H49+$AR49&gt;=0,VLOOKUP($H49+$AR49,Imptable!$A$4:$B$28,2),-VLOOKUP(-$H49-$AR49,Imptable!$A$4:$B$28,2))</f>
        <v>-6</v>
      </c>
      <c r="K49" s="285" t="e">
        <f ca="1">Results!$AN$36</f>
        <v>#NAME?</v>
      </c>
      <c r="L49" s="289" t="e">
        <f ca="1">Travellers!$H$23</f>
        <v>#NAME?</v>
      </c>
      <c r="N49" s="194">
        <v>5</v>
      </c>
      <c r="O49" s="175" t="s">
        <v>4</v>
      </c>
      <c r="P49" s="177" t="s">
        <v>103</v>
      </c>
      <c r="Q49" s="176" t="s">
        <v>98</v>
      </c>
      <c r="R49" s="176" t="s">
        <v>162</v>
      </c>
      <c r="S49" s="176">
        <v>8</v>
      </c>
      <c r="T49" s="190">
        <v>200</v>
      </c>
      <c r="U49" s="218">
        <f ca="1">IF($H49+$T49&gt;=0,VLOOKUP($H49+$T49,Imptable!$A$4:$B$28,2),-VLOOKUP(-$H49-$T49,Imptable!$A$4:$B$28,2))</f>
        <v>2</v>
      </c>
      <c r="V49" s="218">
        <f ca="1">IF($AF49+$T49&gt;=0,VLOOKUP($AF49+$T49,Imptable!$A$4:$B$28,2),-VLOOKUP(-$AF49-$T49,Imptable!$A$4:$B$28,2))</f>
        <v>3</v>
      </c>
      <c r="W49" s="285" t="e">
        <f ca="1">Results!$AN$36</f>
        <v>#NAME?</v>
      </c>
      <c r="X49" s="289" t="e">
        <f ca="1">Travellers!$I$29</f>
        <v>#NAME?</v>
      </c>
      <c r="Z49" s="194">
        <v>5</v>
      </c>
      <c r="AA49" s="175" t="s">
        <v>3</v>
      </c>
      <c r="AB49" s="177" t="s">
        <v>123</v>
      </c>
      <c r="AC49" s="176" t="s">
        <v>100</v>
      </c>
      <c r="AD49" s="176" t="s">
        <v>148</v>
      </c>
      <c r="AE49" s="176">
        <v>8</v>
      </c>
      <c r="AF49" s="190">
        <v>-100</v>
      </c>
      <c r="AG49" s="218">
        <f ca="1">IF($AF49+$T49&gt;=0,VLOOKUP($AF49+$T49,Imptable!$A$4:$B$28,2),-VLOOKUP(-$AF49-$T49,Imptable!$A$4:$B$28,2))</f>
        <v>3</v>
      </c>
      <c r="AH49" s="218">
        <f ca="1">IF($AF49+$AR49&gt;=0,VLOOKUP($AF49+$AR49,Imptable!$A$4:$B$28,2),-VLOOKUP(-$AF49-$AR49,Imptable!$A$4:$B$28,2))</f>
        <v>-6</v>
      </c>
      <c r="AI49" s="285" t="e">
        <f ca="1">Results!$AN$36</f>
        <v>#NAME?</v>
      </c>
      <c r="AJ49" s="289" t="e">
        <f ca="1">Travellers!$H$24</f>
        <v>#NAME?</v>
      </c>
      <c r="AL49" s="194">
        <v>5</v>
      </c>
      <c r="AM49" s="175" t="s">
        <v>4</v>
      </c>
      <c r="AN49" s="177" t="s">
        <v>123</v>
      </c>
      <c r="AO49" s="176" t="s">
        <v>100</v>
      </c>
      <c r="AP49" s="176" t="s">
        <v>148</v>
      </c>
      <c r="AQ49" s="176">
        <v>9</v>
      </c>
      <c r="AR49" s="190">
        <v>-140</v>
      </c>
      <c r="AS49" s="218">
        <f ca="1">IF($H49+$AR49&gt;=0,VLOOKUP($H49+$AR49,Imptable!$A$4:$B$28,2),-VLOOKUP(-$H49-$AR49,Imptable!$A$4:$B$28,2))</f>
        <v>-6</v>
      </c>
      <c r="AT49" s="218">
        <f ca="1">IF($AF49+$AR49&gt;=0,VLOOKUP($AF49+$AR49,Imptable!$A$4:$B$28,2),-VLOOKUP(-$AF49-$AR49,Imptable!$A$4:$B$28,2))</f>
        <v>-6</v>
      </c>
      <c r="AU49" s="285" t="e">
        <f ca="1">Results!$AN$36</f>
        <v>#NAME?</v>
      </c>
      <c r="AV49" s="289" t="e">
        <f ca="1">Travellers!$I$30</f>
        <v>#NAME?</v>
      </c>
    </row>
    <row r="50" spans="2:48">
      <c r="B50" s="194">
        <v>6</v>
      </c>
      <c r="C50" s="175" t="s">
        <v>3</v>
      </c>
      <c r="D50" s="177" t="s">
        <v>106</v>
      </c>
      <c r="E50" s="176" t="s">
        <v>104</v>
      </c>
      <c r="F50" s="176"/>
      <c r="G50" s="176">
        <v>8</v>
      </c>
      <c r="H50" s="190">
        <v>100</v>
      </c>
      <c r="I50" s="218">
        <f ca="1">IF($H50+$T50&gt;=0,VLOOKUP($H50+$T50,Imptable!$A$4:$B$28,2),-VLOOKUP(-$H50-$T50,Imptable!$A$4:$B$28,2))</f>
        <v>-2</v>
      </c>
      <c r="J50" s="218">
        <f ca="1">IF($H50+$AR50&gt;=0,VLOOKUP($H50+$AR50,Imptable!$A$4:$B$28,2),-VLOOKUP(-$H50-$AR50,Imptable!$A$4:$B$28,2))</f>
        <v>0</v>
      </c>
      <c r="K50" s="285" t="e">
        <f ca="1">Results!$AN$40</f>
        <v>#NAME?</v>
      </c>
      <c r="L50" s="289" t="e">
        <f ca="1">Travellers!$Q$23</f>
        <v>#NAME?</v>
      </c>
      <c r="N50" s="194">
        <v>6</v>
      </c>
      <c r="O50" s="175" t="s">
        <v>4</v>
      </c>
      <c r="P50" s="177" t="s">
        <v>105</v>
      </c>
      <c r="Q50" s="176" t="s">
        <v>100</v>
      </c>
      <c r="R50" s="176" t="s">
        <v>163</v>
      </c>
      <c r="S50" s="176">
        <v>10</v>
      </c>
      <c r="T50" s="190">
        <v>-170</v>
      </c>
      <c r="U50" s="218">
        <f ca="1">IF($H50+$T50&gt;=0,VLOOKUP($H50+$T50,Imptable!$A$4:$B$28,2),-VLOOKUP(-$H50-$T50,Imptable!$A$4:$B$28,2))</f>
        <v>-2</v>
      </c>
      <c r="V50" s="218">
        <f ca="1">IF($AF50+$T50&gt;=0,VLOOKUP($AF50+$T50,Imptable!$A$4:$B$28,2),-VLOOKUP(-$AF50-$T50,Imptable!$A$4:$B$28,2))</f>
        <v>-7</v>
      </c>
      <c r="W50" s="285" t="e">
        <f ca="1">Results!$AN$40</f>
        <v>#NAME?</v>
      </c>
      <c r="X50" s="289" t="e">
        <f ca="1">Travellers!$R$29</f>
        <v>#NAME?</v>
      </c>
      <c r="Z50" s="194">
        <v>6</v>
      </c>
      <c r="AA50" s="175" t="s">
        <v>3</v>
      </c>
      <c r="AB50" s="177" t="s">
        <v>112</v>
      </c>
      <c r="AC50" s="176" t="s">
        <v>98</v>
      </c>
      <c r="AD50" s="176" t="s">
        <v>117</v>
      </c>
      <c r="AE50" s="176">
        <v>6</v>
      </c>
      <c r="AF50" s="190">
        <v>-100</v>
      </c>
      <c r="AG50" s="218">
        <f ca="1">IF($AF50+$T50&gt;=0,VLOOKUP($AF50+$T50,Imptable!$A$4:$B$28,2),-VLOOKUP(-$AF50-$T50,Imptable!$A$4:$B$28,2))</f>
        <v>-7</v>
      </c>
      <c r="AH50" s="218">
        <f ca="1">IF($AF50+$AR50&gt;=0,VLOOKUP($AF50+$AR50,Imptable!$A$4:$B$28,2),-VLOOKUP(-$AF50-$AR50,Imptable!$A$4:$B$28,2))</f>
        <v>-5</v>
      </c>
      <c r="AI50" s="285" t="e">
        <f ca="1">Results!$AN$40</f>
        <v>#NAME?</v>
      </c>
      <c r="AJ50" s="289" t="e">
        <f ca="1">Travellers!$Q$24</f>
        <v>#NAME?</v>
      </c>
      <c r="AL50" s="194">
        <v>6</v>
      </c>
      <c r="AM50" s="175" t="s">
        <v>4</v>
      </c>
      <c r="AN50" s="177" t="s">
        <v>107</v>
      </c>
      <c r="AO50" s="176" t="s">
        <v>104</v>
      </c>
      <c r="AP50" s="176" t="s">
        <v>189</v>
      </c>
      <c r="AQ50" s="176">
        <v>7</v>
      </c>
      <c r="AR50" s="190">
        <v>-100</v>
      </c>
      <c r="AS50" s="218">
        <f ca="1">IF($H50+$AR50&gt;=0,VLOOKUP($H50+$AR50,Imptable!$A$4:$B$28,2),-VLOOKUP(-$H50-$AR50,Imptable!$A$4:$B$28,2))</f>
        <v>0</v>
      </c>
      <c r="AT50" s="218">
        <f ca="1">IF($AF50+$AR50&gt;=0,VLOOKUP($AF50+$AR50,Imptable!$A$4:$B$28,2),-VLOOKUP(-$AF50-$AR50,Imptable!$A$4:$B$28,2))</f>
        <v>-5</v>
      </c>
      <c r="AU50" s="285" t="e">
        <f ca="1">Results!$AN$40</f>
        <v>#NAME?</v>
      </c>
      <c r="AV50" s="289" t="e">
        <f ca="1">Travellers!$R$30</f>
        <v>#NAME?</v>
      </c>
    </row>
    <row r="51" spans="2:48">
      <c r="B51" s="194">
        <v>7</v>
      </c>
      <c r="C51" s="175" t="s">
        <v>3</v>
      </c>
      <c r="D51" s="182" t="s">
        <v>97</v>
      </c>
      <c r="E51" s="176" t="s">
        <v>96</v>
      </c>
      <c r="F51" s="176"/>
      <c r="G51" s="176">
        <v>8</v>
      </c>
      <c r="H51" s="190">
        <v>100</v>
      </c>
      <c r="I51" s="218">
        <f ca="1">IF($H51+$T51&gt;=0,VLOOKUP($H51+$T51,Imptable!$A$4:$B$28,2),-VLOOKUP(-$H51-$T51,Imptable!$A$4:$B$28,2))</f>
        <v>0</v>
      </c>
      <c r="J51" s="218">
        <f ca="1">IF($H51+$AR51&gt;=0,VLOOKUP($H51+$AR51,Imptable!$A$4:$B$28,2),-VLOOKUP(-$H51-$AR51,Imptable!$A$4:$B$28,2))</f>
        <v>0</v>
      </c>
      <c r="K51" s="285" t="e">
        <f ca="1">Results!$AN$44</f>
        <v>#NAME?</v>
      </c>
      <c r="L51" s="289" t="e">
        <f ca="1">Travellers!$Z$23</f>
        <v>#NAME?</v>
      </c>
      <c r="N51" s="194">
        <v>7</v>
      </c>
      <c r="O51" s="175" t="s">
        <v>4</v>
      </c>
      <c r="P51" s="182" t="s">
        <v>97</v>
      </c>
      <c r="Q51" s="176" t="s">
        <v>96</v>
      </c>
      <c r="R51" s="176" t="s">
        <v>161</v>
      </c>
      <c r="S51" s="176">
        <v>8</v>
      </c>
      <c r="T51" s="190">
        <v>-100</v>
      </c>
      <c r="U51" s="218">
        <f ca="1">IF($H51+$T51&gt;=0,VLOOKUP($H51+$T51,Imptable!$A$4:$B$28,2),-VLOOKUP(-$H51-$T51,Imptable!$A$4:$B$28,2))</f>
        <v>0</v>
      </c>
      <c r="V51" s="218">
        <f ca="1">IF($AF51+$T51&gt;=0,VLOOKUP($AF51+$T51,Imptable!$A$4:$B$28,2),-VLOOKUP(-$AF51-$T51,Imptable!$A$4:$B$28,2))</f>
        <v>0</v>
      </c>
      <c r="W51" s="285" t="e">
        <f ca="1">Results!$AN$44</f>
        <v>#NAME?</v>
      </c>
      <c r="X51" s="289" t="e">
        <f ca="1">Travellers!$AA$29</f>
        <v>#NAME?</v>
      </c>
      <c r="Z51" s="194">
        <v>7</v>
      </c>
      <c r="AA51" s="175" t="s">
        <v>3</v>
      </c>
      <c r="AB51" s="182" t="s">
        <v>97</v>
      </c>
      <c r="AC51" s="176" t="s">
        <v>96</v>
      </c>
      <c r="AD51" s="176" t="s">
        <v>148</v>
      </c>
      <c r="AE51" s="176">
        <v>8</v>
      </c>
      <c r="AF51" s="190">
        <v>100</v>
      </c>
      <c r="AG51" s="218">
        <f ca="1">IF($AF51+$T51&gt;=0,VLOOKUP($AF51+$T51,Imptable!$A$4:$B$28,2),-VLOOKUP(-$AF51-$T51,Imptable!$A$4:$B$28,2))</f>
        <v>0</v>
      </c>
      <c r="AH51" s="218">
        <f ca="1">IF($AF51+$AR51&gt;=0,VLOOKUP($AF51+$AR51,Imptable!$A$4:$B$28,2),-VLOOKUP(-$AF51-$AR51,Imptable!$A$4:$B$28,2))</f>
        <v>0</v>
      </c>
      <c r="AI51" s="285" t="e">
        <f ca="1">Results!$AN$44</f>
        <v>#NAME?</v>
      </c>
      <c r="AJ51" s="289" t="e">
        <f ca="1">Travellers!$Z$24</f>
        <v>#NAME?</v>
      </c>
      <c r="AL51" s="194">
        <v>7</v>
      </c>
      <c r="AM51" s="175" t="s">
        <v>4</v>
      </c>
      <c r="AN51" s="182" t="s">
        <v>97</v>
      </c>
      <c r="AO51" s="176" t="s">
        <v>96</v>
      </c>
      <c r="AP51" s="176" t="s">
        <v>161</v>
      </c>
      <c r="AQ51" s="176">
        <v>8</v>
      </c>
      <c r="AR51" s="190">
        <v>-100</v>
      </c>
      <c r="AS51" s="218">
        <f ca="1">IF($H51+$AR51&gt;=0,VLOOKUP($H51+$AR51,Imptable!$A$4:$B$28,2),-VLOOKUP(-$H51-$AR51,Imptable!$A$4:$B$28,2))</f>
        <v>0</v>
      </c>
      <c r="AT51" s="218">
        <f ca="1">IF($AF51+$AR51&gt;=0,VLOOKUP($AF51+$AR51,Imptable!$A$4:$B$28,2),-VLOOKUP(-$AF51-$AR51,Imptable!$A$4:$B$28,2))</f>
        <v>0</v>
      </c>
      <c r="AU51" s="285" t="e">
        <f ca="1">Results!$AN$44</f>
        <v>#NAME?</v>
      </c>
      <c r="AV51" s="289" t="e">
        <f ca="1">Travellers!$AA$30</f>
        <v>#NAME?</v>
      </c>
    </row>
    <row r="52" spans="2:48" ht="15.75" thickBot="1">
      <c r="B52" s="195">
        <v>8</v>
      </c>
      <c r="C52" s="186" t="s">
        <v>3</v>
      </c>
      <c r="D52" s="184" t="s">
        <v>99</v>
      </c>
      <c r="E52" s="181" t="s">
        <v>96</v>
      </c>
      <c r="F52" s="181"/>
      <c r="G52" s="181">
        <v>7</v>
      </c>
      <c r="H52" s="191">
        <v>50</v>
      </c>
      <c r="I52" s="219">
        <f ca="1">IF($H52+$T52&gt;=0,VLOOKUP($H52+$T52,Imptable!$A$4:$B$28,2),-VLOOKUP(-$H52-$T52,Imptable!$A$4:$B$28,2))</f>
        <v>-2</v>
      </c>
      <c r="J52" s="230">
        <f ca="1">IF($H52+$AR52&gt;=0,VLOOKUP($H52+$AR52,Imptable!$A$4:$B$28,2),-VLOOKUP(-$H52-$AR52,Imptable!$A$4:$B$28,2))</f>
        <v>-4</v>
      </c>
      <c r="K52" s="286" t="e">
        <f ca="1">Results!$AN$48</f>
        <v>#NAME?</v>
      </c>
      <c r="L52" s="290" t="e">
        <f ca="1">Travellers!$AI$23</f>
        <v>#NAME?</v>
      </c>
      <c r="N52" s="195">
        <v>8</v>
      </c>
      <c r="O52" s="186" t="s">
        <v>4</v>
      </c>
      <c r="P52" s="184" t="s">
        <v>106</v>
      </c>
      <c r="Q52" s="181" t="s">
        <v>98</v>
      </c>
      <c r="R52" s="181" t="s">
        <v>164</v>
      </c>
      <c r="S52" s="181">
        <v>10</v>
      </c>
      <c r="T52" s="191">
        <v>-130</v>
      </c>
      <c r="U52" s="219">
        <f ca="1">IF($H52+$T52&gt;=0,VLOOKUP($H52+$T52,Imptable!$A$4:$B$28,2),-VLOOKUP(-$H52-$T52,Imptable!$A$4:$B$28,2))</f>
        <v>-2</v>
      </c>
      <c r="V52" s="219">
        <f ca="1">IF($AF52+$T52&gt;=0,VLOOKUP($AF52+$T52,Imptable!$A$4:$B$28,2),-VLOOKUP(-$AF52-$T52,Imptable!$A$4:$B$28,2))</f>
        <v>2</v>
      </c>
      <c r="W52" s="286" t="e">
        <f ca="1">Results!$AN$48</f>
        <v>#NAME?</v>
      </c>
      <c r="X52" s="290" t="e">
        <f ca="1">Travellers!$AJ$29</f>
        <v>#NAME?</v>
      </c>
      <c r="Z52" s="195">
        <v>8</v>
      </c>
      <c r="AA52" s="186" t="s">
        <v>3</v>
      </c>
      <c r="AB52" s="184" t="s">
        <v>105</v>
      </c>
      <c r="AC52" s="181" t="s">
        <v>96</v>
      </c>
      <c r="AD52" s="181" t="s">
        <v>181</v>
      </c>
      <c r="AE52" s="181">
        <v>4</v>
      </c>
      <c r="AF52" s="191">
        <v>200</v>
      </c>
      <c r="AG52" s="219">
        <f ca="1">IF($AF52+$T52&gt;=0,VLOOKUP($AF52+$T52,Imptable!$A$4:$B$28,2),-VLOOKUP(-$AF52-$T52,Imptable!$A$4:$B$28,2))</f>
        <v>2</v>
      </c>
      <c r="AH52" s="230">
        <f ca="1">IF($AF52+$AR52&gt;=0,VLOOKUP($AF52+$AR52,Imptable!$A$4:$B$28,2),-VLOOKUP(-$AF52-$AR52,Imptable!$A$4:$B$28,2))</f>
        <v>0</v>
      </c>
      <c r="AI52" s="286" t="e">
        <f ca="1">Results!$AN$48</f>
        <v>#NAME?</v>
      </c>
      <c r="AJ52" s="290" t="e">
        <f ca="1">Travellers!$AI$24</f>
        <v>#NAME?</v>
      </c>
      <c r="AL52" s="195">
        <v>8</v>
      </c>
      <c r="AM52" s="186" t="s">
        <v>4</v>
      </c>
      <c r="AN52" s="184" t="s">
        <v>105</v>
      </c>
      <c r="AO52" s="181" t="s">
        <v>96</v>
      </c>
      <c r="AP52" s="181" t="s">
        <v>181</v>
      </c>
      <c r="AQ52" s="181">
        <v>4</v>
      </c>
      <c r="AR52" s="191">
        <v>-200</v>
      </c>
      <c r="AS52" s="218">
        <f ca="1">IF($H52+$AR52&gt;=0,VLOOKUP($H52+$AR52,Imptable!$A$4:$B$28,2),-VLOOKUP(-$H52-$AR52,Imptable!$A$4:$B$28,2))</f>
        <v>-4</v>
      </c>
      <c r="AT52" s="230">
        <f ca="1">IF($AF52+$AR52&gt;=0,VLOOKUP($AF52+$AR52,Imptable!$A$4:$B$28,2),-VLOOKUP(-$AF52-$AR52,Imptable!$A$4:$B$28,2))</f>
        <v>0</v>
      </c>
      <c r="AU52" s="286" t="e">
        <f ca="1">Results!$AN$48</f>
        <v>#NAME?</v>
      </c>
      <c r="AV52" s="290" t="e">
        <f ca="1">Travellers!$AJ$30</f>
        <v>#NAME?</v>
      </c>
    </row>
    <row r="53" spans="2:48">
      <c r="B53" s="196">
        <v>9</v>
      </c>
      <c r="C53" s="179" t="s">
        <v>3</v>
      </c>
      <c r="D53" s="185" t="s">
        <v>97</v>
      </c>
      <c r="E53" s="180" t="s">
        <v>96</v>
      </c>
      <c r="F53" s="180"/>
      <c r="G53" s="180">
        <v>11</v>
      </c>
      <c r="H53" s="164">
        <v>-660</v>
      </c>
      <c r="I53" s="218">
        <f ca="1">IF($H53+$T53&gt;=0,VLOOKUP($H53+$T53,Imptable!$A$4:$B$28,2),-VLOOKUP(-$H53-$T53,Imptable!$A$4:$B$28,2))</f>
        <v>10</v>
      </c>
      <c r="J53" s="218">
        <f ca="1">IF($H53+$AR53&gt;=0,VLOOKUP($H53+$AR53,Imptable!$A$4:$B$28,2),-VLOOKUP(-$H53-$AR53,Imptable!$A$4:$B$28,2))</f>
        <v>10</v>
      </c>
      <c r="K53" s="285" t="e">
        <f ca="1">Results!$AN$52</f>
        <v>#NAME?</v>
      </c>
      <c r="L53" s="289" t="e">
        <f ca="1">Travellers!$H$39</f>
        <v>#NAME?</v>
      </c>
      <c r="N53" s="196">
        <v>9</v>
      </c>
      <c r="O53" s="179" t="s">
        <v>4</v>
      </c>
      <c r="P53" s="185" t="s">
        <v>165</v>
      </c>
      <c r="Q53" s="180" t="s">
        <v>100</v>
      </c>
      <c r="R53" s="180" t="s">
        <v>126</v>
      </c>
      <c r="S53" s="180">
        <v>3</v>
      </c>
      <c r="T53" s="164">
        <v>1100</v>
      </c>
      <c r="U53" s="218">
        <f ca="1">IF($H53+$T53&gt;=0,VLOOKUP($H53+$T53,Imptable!$A$4:$B$28,2),-VLOOKUP(-$H53-$T53,Imptable!$A$4:$B$28,2))</f>
        <v>10</v>
      </c>
      <c r="V53" s="218">
        <f ca="1">IF($AF53+$T53&gt;=0,VLOOKUP($AF53+$T53,Imptable!$A$4:$B$28,2),-VLOOKUP(-$AF53-$T53,Imptable!$A$4:$B$28,2))</f>
        <v>0</v>
      </c>
      <c r="W53" s="285" t="e">
        <f ca="1">Results!$AN$52</f>
        <v>#NAME?</v>
      </c>
      <c r="X53" s="289" t="e">
        <f ca="1">Travellers!$I$45</f>
        <v>#NAME?</v>
      </c>
      <c r="Z53" s="196">
        <v>9</v>
      </c>
      <c r="AA53" s="179" t="s">
        <v>3</v>
      </c>
      <c r="AB53" s="185" t="s">
        <v>165</v>
      </c>
      <c r="AC53" s="180" t="s">
        <v>100</v>
      </c>
      <c r="AD53" s="180" t="s">
        <v>182</v>
      </c>
      <c r="AE53" s="180">
        <v>3</v>
      </c>
      <c r="AF53" s="164">
        <v>-1100</v>
      </c>
      <c r="AG53" s="218">
        <f ca="1">IF($AF53+$T53&gt;=0,VLOOKUP($AF53+$T53,Imptable!$A$4:$B$28,2),-VLOOKUP(-$AF53-$T53,Imptable!$A$4:$B$28,2))</f>
        <v>0</v>
      </c>
      <c r="AH53" s="218">
        <f ca="1">IF($AF53+$AR53&gt;=0,VLOOKUP($AF53+$AR53,Imptable!$A$4:$B$28,2),-VLOOKUP(-$AF53-$AR53,Imptable!$A$4:$B$28,2))</f>
        <v>0</v>
      </c>
      <c r="AI53" s="285" t="e">
        <f ca="1">Results!$AN$52</f>
        <v>#NAME?</v>
      </c>
      <c r="AJ53" s="289" t="e">
        <f ca="1">Travellers!$H$40</f>
        <v>#NAME?</v>
      </c>
      <c r="AL53" s="196">
        <v>9</v>
      </c>
      <c r="AM53" s="179" t="s">
        <v>4</v>
      </c>
      <c r="AN53" s="185" t="s">
        <v>165</v>
      </c>
      <c r="AO53" s="180" t="s">
        <v>100</v>
      </c>
      <c r="AP53" s="180" t="s">
        <v>182</v>
      </c>
      <c r="AQ53" s="180">
        <v>3</v>
      </c>
      <c r="AR53" s="164">
        <v>1100</v>
      </c>
      <c r="AS53" s="218">
        <f ca="1">IF($H53+$AR53&gt;=0,VLOOKUP($H53+$AR53,Imptable!$A$4:$B$28,2),-VLOOKUP(-$H53-$AR53,Imptable!$A$4:$B$28,2))</f>
        <v>10</v>
      </c>
      <c r="AT53" s="218">
        <f ca="1">IF($AF53+$AR53&gt;=0,VLOOKUP($AF53+$AR53,Imptable!$A$4:$B$28,2),-VLOOKUP(-$AF53-$AR53,Imptable!$A$4:$B$28,2))</f>
        <v>0</v>
      </c>
      <c r="AU53" s="285" t="e">
        <f ca="1">Results!$AN$52</f>
        <v>#NAME?</v>
      </c>
      <c r="AV53" s="289" t="e">
        <f ca="1">Travellers!$I$46</f>
        <v>#NAME?</v>
      </c>
    </row>
    <row r="54" spans="2:48">
      <c r="B54" s="194">
        <v>10</v>
      </c>
      <c r="C54" s="175" t="s">
        <v>3</v>
      </c>
      <c r="D54" s="182" t="s">
        <v>99</v>
      </c>
      <c r="E54" s="176" t="s">
        <v>98</v>
      </c>
      <c r="F54" s="176"/>
      <c r="G54" s="176">
        <v>7</v>
      </c>
      <c r="H54" s="190">
        <v>-100</v>
      </c>
      <c r="I54" s="218">
        <f ca="1">IF($H54+$T54&gt;=0,VLOOKUP($H54+$T54,Imptable!$A$4:$B$28,2),-VLOOKUP(-$H54-$T54,Imptable!$A$4:$B$28,2))</f>
        <v>0</v>
      </c>
      <c r="J54" s="218">
        <f ca="1">IF($H54+$AR54&gt;=0,VLOOKUP($H54+$AR54,Imptable!$A$4:$B$28,2),-VLOOKUP(-$H54-$AR54,Imptable!$A$4:$B$28,2))</f>
        <v>-5</v>
      </c>
      <c r="K54" s="285" t="e">
        <f ca="1">Results!$AN$56</f>
        <v>#NAME?</v>
      </c>
      <c r="L54" s="289" t="e">
        <f ca="1">Travellers!$Q$39</f>
        <v>#NAME?</v>
      </c>
      <c r="N54" s="194">
        <v>10</v>
      </c>
      <c r="O54" s="175" t="s">
        <v>4</v>
      </c>
      <c r="P54" s="182" t="s">
        <v>101</v>
      </c>
      <c r="Q54" s="176" t="s">
        <v>98</v>
      </c>
      <c r="R54" s="176" t="s">
        <v>166</v>
      </c>
      <c r="S54" s="176">
        <v>9</v>
      </c>
      <c r="T54" s="190">
        <v>100</v>
      </c>
      <c r="U54" s="218">
        <f ca="1">IF($H54+$T54&gt;=0,VLOOKUP($H54+$T54,Imptable!$A$4:$B$28,2),-VLOOKUP(-$H54-$T54,Imptable!$A$4:$B$28,2))</f>
        <v>0</v>
      </c>
      <c r="V54" s="218">
        <f ca="1">IF($AF54+$T54&gt;=0,VLOOKUP($AF54+$T54,Imptable!$A$4:$B$28,2),-VLOOKUP(-$AF54-$T54,Imptable!$A$4:$B$28,2))</f>
        <v>-3</v>
      </c>
      <c r="W54" s="285" t="e">
        <f ca="1">Results!$AN$56</f>
        <v>#NAME?</v>
      </c>
      <c r="X54" s="289" t="e">
        <f ca="1">Travellers!$R$45</f>
        <v>#NAME?</v>
      </c>
      <c r="Z54" s="194">
        <v>10</v>
      </c>
      <c r="AA54" s="175" t="s">
        <v>3</v>
      </c>
      <c r="AB54" s="182" t="s">
        <v>115</v>
      </c>
      <c r="AC54" s="176" t="s">
        <v>98</v>
      </c>
      <c r="AD54" s="176" t="s">
        <v>166</v>
      </c>
      <c r="AE54" s="176">
        <v>7</v>
      </c>
      <c r="AF54" s="190">
        <v>-200</v>
      </c>
      <c r="AG54" s="218">
        <f ca="1">IF($AF54+$T54&gt;=0,VLOOKUP($AF54+$T54,Imptable!$A$4:$B$28,2),-VLOOKUP(-$AF54-$T54,Imptable!$A$4:$B$28,2))</f>
        <v>-3</v>
      </c>
      <c r="AH54" s="218">
        <f ca="1">IF($AF54+$AR54&gt;=0,VLOOKUP($AF54+$AR54,Imptable!$A$4:$B$28,2),-VLOOKUP(-$AF54-$AR54,Imptable!$A$4:$B$28,2))</f>
        <v>-7</v>
      </c>
      <c r="AI54" s="285" t="e">
        <f ca="1">Results!$AN$56</f>
        <v>#NAME?</v>
      </c>
      <c r="AJ54" s="289" t="e">
        <f ca="1">Travellers!$Q$40</f>
        <v>#NAME?</v>
      </c>
      <c r="AL54" s="194">
        <v>10</v>
      </c>
      <c r="AM54" s="175" t="s">
        <v>4</v>
      </c>
      <c r="AN54" s="182" t="s">
        <v>99</v>
      </c>
      <c r="AO54" s="176" t="s">
        <v>100</v>
      </c>
      <c r="AP54" s="176" t="s">
        <v>150</v>
      </c>
      <c r="AQ54" s="176">
        <v>8</v>
      </c>
      <c r="AR54" s="190">
        <v>-110</v>
      </c>
      <c r="AS54" s="218">
        <f ca="1">IF($H54+$AR54&gt;=0,VLOOKUP($H54+$AR54,Imptable!$A$4:$B$28,2),-VLOOKUP(-$H54-$AR54,Imptable!$A$4:$B$28,2))</f>
        <v>-5</v>
      </c>
      <c r="AT54" s="218">
        <f ca="1">IF($AF54+$AR54&gt;=0,VLOOKUP($AF54+$AR54,Imptable!$A$4:$B$28,2),-VLOOKUP(-$AF54-$AR54,Imptable!$A$4:$B$28,2))</f>
        <v>-7</v>
      </c>
      <c r="AU54" s="285" t="e">
        <f ca="1">Results!$AN$56</f>
        <v>#NAME?</v>
      </c>
      <c r="AV54" s="289" t="e">
        <f ca="1">Travellers!$R$46</f>
        <v>#NAME?</v>
      </c>
    </row>
    <row r="55" spans="2:48">
      <c r="B55" s="194">
        <v>11</v>
      </c>
      <c r="C55" s="175" t="s">
        <v>3</v>
      </c>
      <c r="D55" s="182" t="s">
        <v>99</v>
      </c>
      <c r="E55" s="176" t="s">
        <v>96</v>
      </c>
      <c r="F55" s="176"/>
      <c r="G55" s="176">
        <v>9</v>
      </c>
      <c r="H55" s="190">
        <v>-140</v>
      </c>
      <c r="I55" s="218">
        <f ca="1">IF($H55+$T55&gt;=0,VLOOKUP($H55+$T55,Imptable!$A$4:$B$28,2),-VLOOKUP(-$H55-$T55,Imptable!$A$4:$B$28,2))</f>
        <v>-5</v>
      </c>
      <c r="J55" s="218">
        <f ca="1">IF($H55+$AR55&gt;=0,VLOOKUP($H55+$AR55,Imptable!$A$4:$B$28,2),-VLOOKUP(-$H55-$AR55,Imptable!$A$4:$B$28,2))</f>
        <v>-7</v>
      </c>
      <c r="K55" s="285" t="e">
        <f ca="1">Results!$AN$60</f>
        <v>#NAME?</v>
      </c>
      <c r="L55" s="289" t="e">
        <f ca="1">Travellers!$Z$39</f>
        <v>#NAME?</v>
      </c>
      <c r="N55" s="194">
        <v>11</v>
      </c>
      <c r="O55" s="175" t="s">
        <v>4</v>
      </c>
      <c r="P55" s="182" t="s">
        <v>101</v>
      </c>
      <c r="Q55" s="176" t="s">
        <v>104</v>
      </c>
      <c r="R55" s="176" t="s">
        <v>124</v>
      </c>
      <c r="S55" s="176">
        <v>9</v>
      </c>
      <c r="T55" s="190">
        <v>-50</v>
      </c>
      <c r="U55" s="218">
        <f ca="1">IF($H55+$T55&gt;=0,VLOOKUP($H55+$T55,Imptable!$A$4:$B$28,2),-VLOOKUP(-$H55-$T55,Imptable!$A$4:$B$28,2))</f>
        <v>-5</v>
      </c>
      <c r="V55" s="218">
        <f ca="1">IF($AF55+$T55&gt;=0,VLOOKUP($AF55+$T55,Imptable!$A$4:$B$28,2),-VLOOKUP(-$AF55-$T55,Imptable!$A$4:$B$28,2))</f>
        <v>-10</v>
      </c>
      <c r="W55" s="285" t="e">
        <f ca="1">Results!$AN$60</f>
        <v>#NAME?</v>
      </c>
      <c r="X55" s="289" t="e">
        <f ca="1">Travellers!$AA$45</f>
        <v>#NAME?</v>
      </c>
      <c r="Z55" s="194">
        <v>11</v>
      </c>
      <c r="AA55" s="175" t="s">
        <v>3</v>
      </c>
      <c r="AB55" s="182" t="s">
        <v>103</v>
      </c>
      <c r="AC55" s="176" t="s">
        <v>104</v>
      </c>
      <c r="AD55" s="176" t="s">
        <v>124</v>
      </c>
      <c r="AE55" s="176">
        <v>10</v>
      </c>
      <c r="AF55" s="190">
        <v>-420</v>
      </c>
      <c r="AG55" s="218">
        <f ca="1">IF($AF55+$T55&gt;=0,VLOOKUP($AF55+$T55,Imptable!$A$4:$B$28,2),-VLOOKUP(-$AF55-$T55,Imptable!$A$4:$B$28,2))</f>
        <v>-10</v>
      </c>
      <c r="AH55" s="218">
        <f ca="1">IF($AF55+$AR55&gt;=0,VLOOKUP($AF55+$AR55,Imptable!$A$4:$B$28,2),-VLOOKUP(-$AF55-$AR55,Imptable!$A$4:$B$28,2))</f>
        <v>-11</v>
      </c>
      <c r="AI55" s="285" t="e">
        <f ca="1">Results!$AN$60</f>
        <v>#NAME?</v>
      </c>
      <c r="AJ55" s="289" t="e">
        <f ca="1">Travellers!$Z$40</f>
        <v>#NAME?</v>
      </c>
      <c r="AL55" s="194">
        <v>11</v>
      </c>
      <c r="AM55" s="175" t="s">
        <v>4</v>
      </c>
      <c r="AN55" s="182" t="s">
        <v>103</v>
      </c>
      <c r="AO55" s="176" t="s">
        <v>96</v>
      </c>
      <c r="AP55" s="176" t="s">
        <v>177</v>
      </c>
      <c r="AQ55" s="176">
        <v>7</v>
      </c>
      <c r="AR55" s="190">
        <v>-150</v>
      </c>
      <c r="AS55" s="218">
        <f ca="1">IF($H55+$AR55&gt;=0,VLOOKUP($H55+$AR55,Imptable!$A$4:$B$28,2),-VLOOKUP(-$H55-$AR55,Imptable!$A$4:$B$28,2))</f>
        <v>-7</v>
      </c>
      <c r="AT55" s="218">
        <f ca="1">IF($AF55+$AR55&gt;=0,VLOOKUP($AF55+$AR55,Imptable!$A$4:$B$28,2),-VLOOKUP(-$AF55-$AR55,Imptable!$A$4:$B$28,2))</f>
        <v>-11</v>
      </c>
      <c r="AU55" s="285" t="e">
        <f ca="1">Results!$AN$60</f>
        <v>#NAME?</v>
      </c>
      <c r="AV55" s="289" t="e">
        <f ca="1">Travellers!$AA$46</f>
        <v>#NAME?</v>
      </c>
    </row>
    <row r="56" spans="2:48">
      <c r="B56" s="194">
        <v>12</v>
      </c>
      <c r="C56" s="175" t="s">
        <v>3</v>
      </c>
      <c r="D56" s="182" t="s">
        <v>103</v>
      </c>
      <c r="E56" s="176" t="s">
        <v>96</v>
      </c>
      <c r="F56" s="176"/>
      <c r="G56" s="176">
        <v>13</v>
      </c>
      <c r="H56" s="190">
        <v>-510</v>
      </c>
      <c r="I56" s="218">
        <f ca="1">IF($H56+$T56&gt;=0,VLOOKUP($H56+$T56,Imptable!$A$4:$B$28,2),-VLOOKUP(-$H56-$T56,Imptable!$A$4:$B$28,2))</f>
        <v>6</v>
      </c>
      <c r="J56" s="218">
        <f ca="1">IF($H56+$AR56&gt;=0,VLOOKUP($H56+$AR56,Imptable!$A$4:$B$28,2),-VLOOKUP(-$H56-$AR56,Imptable!$A$4:$B$28,2))</f>
        <v>11</v>
      </c>
      <c r="K56" s="285" t="e">
        <f ca="1">Results!$AN$64</f>
        <v>#NAME?</v>
      </c>
      <c r="L56" s="289" t="e">
        <f ca="1">Travellers!$AI$39</f>
        <v>#NAME?</v>
      </c>
      <c r="N56" s="194">
        <v>12</v>
      </c>
      <c r="O56" s="175" t="s">
        <v>4</v>
      </c>
      <c r="P56" s="182" t="s">
        <v>167</v>
      </c>
      <c r="Q56" s="176" t="s">
        <v>96</v>
      </c>
      <c r="R56" s="176" t="s">
        <v>163</v>
      </c>
      <c r="S56" s="176">
        <v>11</v>
      </c>
      <c r="T56" s="190">
        <v>750</v>
      </c>
      <c r="U56" s="218">
        <f ca="1">IF($H56+$T56&gt;=0,VLOOKUP($H56+$T56,Imptable!$A$4:$B$28,2),-VLOOKUP(-$H56-$T56,Imptable!$A$4:$B$28,2))</f>
        <v>6</v>
      </c>
      <c r="V56" s="218">
        <f ca="1">IF($AF56+$T56&gt;=0,VLOOKUP($AF56+$T56,Imptable!$A$4:$B$28,2),-VLOOKUP(-$AF56-$T56,Imptable!$A$4:$B$28,2))</f>
        <v>-6</v>
      </c>
      <c r="W56" s="285" t="e">
        <f ca="1">Results!$AN$64</f>
        <v>#NAME?</v>
      </c>
      <c r="X56" s="289" t="e">
        <f ca="1">Travellers!$AJ$45</f>
        <v>#NAME?</v>
      </c>
      <c r="Z56" s="194">
        <v>12</v>
      </c>
      <c r="AA56" s="175" t="s">
        <v>3</v>
      </c>
      <c r="AB56" s="182" t="s">
        <v>131</v>
      </c>
      <c r="AC56" s="176" t="s">
        <v>96</v>
      </c>
      <c r="AD56" s="176" t="s">
        <v>120</v>
      </c>
      <c r="AE56" s="176">
        <v>13</v>
      </c>
      <c r="AF56" s="190">
        <v>-1010</v>
      </c>
      <c r="AG56" s="218">
        <f ca="1">IF($AF56+$T56&gt;=0,VLOOKUP($AF56+$T56,Imptable!$A$4:$B$28,2),-VLOOKUP(-$AF56-$T56,Imptable!$A$4:$B$28,2))</f>
        <v>-6</v>
      </c>
      <c r="AH56" s="218">
        <f ca="1">IF($AF56+$AR56&gt;=0,VLOOKUP($AF56+$AR56,Imptable!$A$4:$B$28,2),-VLOOKUP(-$AF56-$AR56,Imptable!$A$4:$B$28,2))</f>
        <v>0</v>
      </c>
      <c r="AI56" s="285" t="e">
        <f ca="1">Results!$AN$64</f>
        <v>#NAME?</v>
      </c>
      <c r="AJ56" s="289" t="e">
        <f ca="1">Travellers!$AI$40</f>
        <v>#NAME?</v>
      </c>
      <c r="AL56" s="194">
        <v>12</v>
      </c>
      <c r="AM56" s="175" t="s">
        <v>4</v>
      </c>
      <c r="AN56" s="182" t="s">
        <v>131</v>
      </c>
      <c r="AO56" s="176" t="s">
        <v>96</v>
      </c>
      <c r="AP56" s="176" t="s">
        <v>120</v>
      </c>
      <c r="AQ56" s="176">
        <v>13</v>
      </c>
      <c r="AR56" s="190">
        <v>1010</v>
      </c>
      <c r="AS56" s="218">
        <f ca="1">IF($H56+$AR56&gt;=0,VLOOKUP($H56+$AR56,Imptable!$A$4:$B$28,2),-VLOOKUP(-$H56-$AR56,Imptable!$A$4:$B$28,2))</f>
        <v>11</v>
      </c>
      <c r="AT56" s="218">
        <f ca="1">IF($AF56+$AR56&gt;=0,VLOOKUP($AF56+$AR56,Imptable!$A$4:$B$28,2),-VLOOKUP(-$AF56-$AR56,Imptable!$A$4:$B$28,2))</f>
        <v>0</v>
      </c>
      <c r="AU56" s="285" t="e">
        <f ca="1">Results!$AN$64</f>
        <v>#NAME?</v>
      </c>
      <c r="AV56" s="289" t="e">
        <f ca="1">Travellers!$AJ$46</f>
        <v>#NAME?</v>
      </c>
    </row>
    <row r="57" spans="2:48">
      <c r="B57" s="194">
        <v>13</v>
      </c>
      <c r="C57" s="175" t="s">
        <v>3</v>
      </c>
      <c r="D57" s="206" t="s">
        <v>103</v>
      </c>
      <c r="E57" s="203" t="s">
        <v>98</v>
      </c>
      <c r="F57" s="203"/>
      <c r="G57" s="203">
        <v>11</v>
      </c>
      <c r="H57" s="187">
        <v>650</v>
      </c>
      <c r="I57" s="218">
        <f ca="1">IF($H57+$T57&gt;=0,VLOOKUP($H57+$T57,Imptable!$A$4:$B$28,2),-VLOOKUP(-$H57-$T57,Imptable!$A$4:$B$28,2))</f>
        <v>0</v>
      </c>
      <c r="J57" s="218">
        <f ca="1">IF($H57+$AR57&gt;=0,VLOOKUP($H57+$AR57,Imptable!$A$4:$B$28,2),-VLOOKUP(-$H57-$AR57,Imptable!$A$4:$B$28,2))</f>
        <v>-1</v>
      </c>
      <c r="K57" s="285" t="e">
        <f ca="1">Results!$AN$68</f>
        <v>#NAME?</v>
      </c>
      <c r="L57" s="289" t="e">
        <f ca="1">Travellers!$H$55</f>
        <v>#NAME?</v>
      </c>
      <c r="N57" s="194">
        <v>13</v>
      </c>
      <c r="O57" s="175" t="s">
        <v>4</v>
      </c>
      <c r="P57" s="206" t="s">
        <v>103</v>
      </c>
      <c r="Q57" s="203" t="s">
        <v>98</v>
      </c>
      <c r="R57" s="203" t="s">
        <v>124</v>
      </c>
      <c r="S57" s="203">
        <v>11</v>
      </c>
      <c r="T57" s="187">
        <v>-650</v>
      </c>
      <c r="U57" s="218">
        <f ca="1">IF($H57+$T57&gt;=0,VLOOKUP($H57+$T57,Imptable!$A$4:$B$28,2),-VLOOKUP(-$H57-$T57,Imptable!$A$4:$B$28,2))</f>
        <v>0</v>
      </c>
      <c r="V57" s="218">
        <f ca="1">IF($AF57+$T57&gt;=0,VLOOKUP($AF57+$T57,Imptable!$A$4:$B$28,2),-VLOOKUP(-$AF57-$T57,Imptable!$A$4:$B$28,2))</f>
        <v>1</v>
      </c>
      <c r="W57" s="285" t="e">
        <f ca="1">Results!$AN$68</f>
        <v>#NAME?</v>
      </c>
      <c r="X57" s="289" t="e">
        <f ca="1">Travellers!$I$61</f>
        <v>#NAME?</v>
      </c>
      <c r="Z57" s="194">
        <v>13</v>
      </c>
      <c r="AA57" s="175" t="s">
        <v>3</v>
      </c>
      <c r="AB57" s="206" t="s">
        <v>103</v>
      </c>
      <c r="AC57" s="203" t="s">
        <v>98</v>
      </c>
      <c r="AD57" s="203" t="s">
        <v>183</v>
      </c>
      <c r="AE57" s="203">
        <v>12</v>
      </c>
      <c r="AF57" s="187">
        <v>680</v>
      </c>
      <c r="AG57" s="218">
        <f ca="1">IF($AF57+$T57&gt;=0,VLOOKUP($AF57+$T57,Imptable!$A$4:$B$28,2),-VLOOKUP(-$AF57-$T57,Imptable!$A$4:$B$28,2))</f>
        <v>1</v>
      </c>
      <c r="AH57" s="218">
        <f ca="1">IF($AF57+$AR57&gt;=0,VLOOKUP($AF57+$AR57,Imptable!$A$4:$B$28,2),-VLOOKUP(-$AF57-$AR57,Imptable!$A$4:$B$28,2))</f>
        <v>0</v>
      </c>
      <c r="AI57" s="285" t="e">
        <f ca="1">Results!$AN$68</f>
        <v>#NAME?</v>
      </c>
      <c r="AJ57" s="289" t="e">
        <f ca="1">Travellers!$H$56</f>
        <v>#NAME?</v>
      </c>
      <c r="AL57" s="194">
        <v>13</v>
      </c>
      <c r="AM57" s="175" t="s">
        <v>4</v>
      </c>
      <c r="AN57" s="206" t="s">
        <v>103</v>
      </c>
      <c r="AO57" s="203" t="s">
        <v>98</v>
      </c>
      <c r="AP57" s="203" t="s">
        <v>124</v>
      </c>
      <c r="AQ57" s="203">
        <v>12</v>
      </c>
      <c r="AR57" s="187">
        <v>-680</v>
      </c>
      <c r="AS57" s="218">
        <f ca="1">IF($H57+$AR57&gt;=0,VLOOKUP($H57+$AR57,Imptable!$A$4:$B$28,2),-VLOOKUP(-$H57-$AR57,Imptable!$A$4:$B$28,2))</f>
        <v>-1</v>
      </c>
      <c r="AT57" s="218">
        <f ca="1">IF($AF57+$AR57&gt;=0,VLOOKUP($AF57+$AR57,Imptable!$A$4:$B$28,2),-VLOOKUP(-$AF57-$AR57,Imptable!$A$4:$B$28,2))</f>
        <v>0</v>
      </c>
      <c r="AU57" s="285" t="e">
        <f ca="1">Results!$AN$68</f>
        <v>#NAME?</v>
      </c>
      <c r="AV57" s="289" t="e">
        <f ca="1">Travellers!$I$62</f>
        <v>#NAME?</v>
      </c>
    </row>
    <row r="58" spans="2:48">
      <c r="B58" s="194">
        <v>14</v>
      </c>
      <c r="C58" s="175" t="s">
        <v>3</v>
      </c>
      <c r="D58" s="206" t="s">
        <v>99</v>
      </c>
      <c r="E58" s="203" t="s">
        <v>100</v>
      </c>
      <c r="F58" s="203"/>
      <c r="G58" s="203">
        <v>8</v>
      </c>
      <c r="H58" s="187">
        <v>110</v>
      </c>
      <c r="I58" s="218">
        <f ca="1">IF($H58+$T58&gt;=0,VLOOKUP($H58+$T58,Imptable!$A$4:$B$28,2),-VLOOKUP(-$H58-$T58,Imptable!$A$4:$B$28,2))</f>
        <v>0</v>
      </c>
      <c r="J58" s="218">
        <f ca="1">IF($H58+$AR58&gt;=0,VLOOKUP($H58+$AR58,Imptable!$A$4:$B$28,2),-VLOOKUP(-$H58-$AR58,Imptable!$A$4:$B$28,2))</f>
        <v>4</v>
      </c>
      <c r="K58" s="285" t="e">
        <f ca="1">Results!$AN$72</f>
        <v>#NAME?</v>
      </c>
      <c r="L58" s="289" t="e">
        <f ca="1">Travellers!$Q$55</f>
        <v>#NAME?</v>
      </c>
      <c r="N58" s="194">
        <v>14</v>
      </c>
      <c r="O58" s="175" t="s">
        <v>4</v>
      </c>
      <c r="P58" s="206" t="s">
        <v>168</v>
      </c>
      <c r="Q58" s="203" t="s">
        <v>96</v>
      </c>
      <c r="R58" s="203" t="s">
        <v>169</v>
      </c>
      <c r="S58" s="203">
        <v>10</v>
      </c>
      <c r="T58" s="187">
        <v>-100</v>
      </c>
      <c r="U58" s="218">
        <f ca="1">IF($H58+$T58&gt;=0,VLOOKUP($H58+$T58,Imptable!$A$4:$B$28,2),-VLOOKUP(-$H58-$T58,Imptable!$A$4:$B$28,2))</f>
        <v>0</v>
      </c>
      <c r="V58" s="218">
        <f ca="1">IF($AF58+$T58&gt;=0,VLOOKUP($AF58+$T58,Imptable!$A$4:$B$28,2),-VLOOKUP(-$AF58-$T58,Imptable!$A$4:$B$28,2))</f>
        <v>0</v>
      </c>
      <c r="W58" s="285" t="e">
        <f ca="1">Results!$AN$72</f>
        <v>#NAME?</v>
      </c>
      <c r="X58" s="289" t="e">
        <f ca="1">Travellers!$R$61</f>
        <v>#NAME?</v>
      </c>
      <c r="Z58" s="194">
        <v>14</v>
      </c>
      <c r="AA58" s="175" t="s">
        <v>3</v>
      </c>
      <c r="AB58" s="206" t="s">
        <v>99</v>
      </c>
      <c r="AC58" s="203" t="s">
        <v>100</v>
      </c>
      <c r="AD58" s="203" t="s">
        <v>177</v>
      </c>
      <c r="AE58" s="203">
        <v>8</v>
      </c>
      <c r="AF58" s="187">
        <v>110</v>
      </c>
      <c r="AG58" s="218">
        <f ca="1">IF($AF58+$T58&gt;=0,VLOOKUP($AF58+$T58,Imptable!$A$4:$B$28,2),-VLOOKUP(-$AF58-$T58,Imptable!$A$4:$B$28,2))</f>
        <v>0</v>
      </c>
      <c r="AH58" s="218">
        <f ca="1">IF($AF58+$AR58&gt;=0,VLOOKUP($AF58+$AR58,Imptable!$A$4:$B$28,2),-VLOOKUP(-$AF58-$AR58,Imptable!$A$4:$B$28,2))</f>
        <v>4</v>
      </c>
      <c r="AI58" s="285" t="e">
        <f ca="1">Results!$AN$72</f>
        <v>#NAME?</v>
      </c>
      <c r="AJ58" s="289" t="e">
        <f ca="1">Travellers!$Q$56</f>
        <v>#NAME?</v>
      </c>
      <c r="AL58" s="194">
        <v>14</v>
      </c>
      <c r="AM58" s="175" t="s">
        <v>4</v>
      </c>
      <c r="AN58" s="206" t="s">
        <v>115</v>
      </c>
      <c r="AO58" s="203" t="s">
        <v>98</v>
      </c>
      <c r="AP58" s="203" t="s">
        <v>120</v>
      </c>
      <c r="AQ58" s="203">
        <v>8</v>
      </c>
      <c r="AR58" s="187">
        <v>50</v>
      </c>
      <c r="AS58" s="218">
        <f ca="1">IF($H58+$AR58&gt;=0,VLOOKUP($H58+$AR58,Imptable!$A$4:$B$28,2),-VLOOKUP(-$H58-$AR58,Imptable!$A$4:$B$28,2))</f>
        <v>4</v>
      </c>
      <c r="AT58" s="218">
        <f ca="1">IF($AF58+$AR58&gt;=0,VLOOKUP($AF58+$AR58,Imptable!$A$4:$B$28,2),-VLOOKUP(-$AF58-$AR58,Imptable!$A$4:$B$28,2))</f>
        <v>4</v>
      </c>
      <c r="AU58" s="285" t="e">
        <f ca="1">Results!$AN$72</f>
        <v>#NAME?</v>
      </c>
      <c r="AV58" s="289" t="e">
        <f ca="1">Travellers!$R$62</f>
        <v>#NAME?</v>
      </c>
    </row>
    <row r="59" spans="2:48">
      <c r="B59" s="194">
        <v>15</v>
      </c>
      <c r="C59" s="175" t="s">
        <v>3</v>
      </c>
      <c r="D59" s="206" t="s">
        <v>99</v>
      </c>
      <c r="E59" s="203" t="s">
        <v>96</v>
      </c>
      <c r="F59" s="203"/>
      <c r="G59" s="203">
        <v>9</v>
      </c>
      <c r="H59" s="187">
        <v>-140</v>
      </c>
      <c r="I59" s="218">
        <f ca="1">IF($H59+$T59&gt;=0,VLOOKUP($H59+$T59,Imptable!$A$4:$B$28,2),-VLOOKUP(-$H59-$T59,Imptable!$A$4:$B$28,2))</f>
        <v>-7</v>
      </c>
      <c r="J59" s="218">
        <f ca="1">IF($H59+$AR59&gt;=0,VLOOKUP($H59+$AR59,Imptable!$A$4:$B$28,2),-VLOOKUP(-$H59-$AR59,Imptable!$A$4:$B$28,2))</f>
        <v>-1</v>
      </c>
      <c r="K59" s="285" t="e">
        <f ca="1">Results!$AN$76</f>
        <v>#NAME?</v>
      </c>
      <c r="L59" s="289" t="e">
        <f ca="1">Travellers!$Z$55</f>
        <v>#NAME?</v>
      </c>
      <c r="N59" s="194">
        <v>15</v>
      </c>
      <c r="O59" s="175" t="s">
        <v>4</v>
      </c>
      <c r="P59" s="206" t="s">
        <v>123</v>
      </c>
      <c r="Q59" s="203" t="s">
        <v>98</v>
      </c>
      <c r="R59" s="203" t="s">
        <v>170</v>
      </c>
      <c r="S59" s="203">
        <v>9</v>
      </c>
      <c r="T59" s="187">
        <v>-140</v>
      </c>
      <c r="U59" s="218">
        <f ca="1">IF($H59+$T59&gt;=0,VLOOKUP($H59+$T59,Imptable!$A$4:$B$28,2),-VLOOKUP(-$H59-$T59,Imptable!$A$4:$B$28,2))</f>
        <v>-7</v>
      </c>
      <c r="V59" s="218">
        <f ca="1">IF($AF59+$T59&gt;=0,VLOOKUP($AF59+$T59,Imptable!$A$4:$B$28,2),-VLOOKUP(-$AF59-$T59,Imptable!$A$4:$B$28,2))</f>
        <v>-6</v>
      </c>
      <c r="W59" s="285" t="e">
        <f ca="1">Results!$AN$76</f>
        <v>#NAME?</v>
      </c>
      <c r="X59" s="289" t="e">
        <f ca="1">Travellers!$AA$61</f>
        <v>#NAME?</v>
      </c>
      <c r="Z59" s="194">
        <v>15</v>
      </c>
      <c r="AA59" s="175" t="s">
        <v>3</v>
      </c>
      <c r="AB59" s="206" t="s">
        <v>99</v>
      </c>
      <c r="AC59" s="203" t="s">
        <v>96</v>
      </c>
      <c r="AD59" s="203" t="s">
        <v>124</v>
      </c>
      <c r="AE59" s="203">
        <v>8</v>
      </c>
      <c r="AF59" s="187">
        <v>-110</v>
      </c>
      <c r="AG59" s="218">
        <f ca="1">IF($AF59+$T59&gt;=0,VLOOKUP($AF59+$T59,Imptable!$A$4:$B$28,2),-VLOOKUP(-$AF59-$T59,Imptable!$A$4:$B$28,2))</f>
        <v>-6</v>
      </c>
      <c r="AH59" s="218">
        <f ca="1">IF($AF59+$AR59&gt;=0,VLOOKUP($AF59+$AR59,Imptable!$A$4:$B$28,2),-VLOOKUP(-$AF59-$AR59,Imptable!$A$4:$B$28,2))</f>
        <v>0</v>
      </c>
      <c r="AI59" s="285" t="e">
        <f ca="1">Results!$AN$76</f>
        <v>#NAME?</v>
      </c>
      <c r="AJ59" s="289" t="e">
        <f ca="1">Travellers!$Z$56</f>
        <v>#NAME?</v>
      </c>
      <c r="AL59" s="194">
        <v>15</v>
      </c>
      <c r="AM59" s="175" t="s">
        <v>4</v>
      </c>
      <c r="AN59" s="206" t="s">
        <v>99</v>
      </c>
      <c r="AO59" s="203" t="s">
        <v>96</v>
      </c>
      <c r="AP59" s="203" t="s">
        <v>190</v>
      </c>
      <c r="AQ59" s="203">
        <v>8</v>
      </c>
      <c r="AR59" s="187">
        <v>110</v>
      </c>
      <c r="AS59" s="218">
        <f ca="1">IF($H59+$AR59&gt;=0,VLOOKUP($H59+$AR59,Imptable!$A$4:$B$28,2),-VLOOKUP(-$H59-$AR59,Imptable!$A$4:$B$28,2))</f>
        <v>-1</v>
      </c>
      <c r="AT59" s="218">
        <f ca="1">IF($AF59+$AR59&gt;=0,VLOOKUP($AF59+$AR59,Imptable!$A$4:$B$28,2),-VLOOKUP(-$AF59-$AR59,Imptable!$A$4:$B$28,2))</f>
        <v>0</v>
      </c>
      <c r="AU59" s="285" t="e">
        <f ca="1">Results!$AN$76</f>
        <v>#NAME?</v>
      </c>
      <c r="AV59" s="289" t="e">
        <f ca="1">Travellers!$AA$62</f>
        <v>#NAME?</v>
      </c>
    </row>
    <row r="60" spans="2:48" ht="15.75" thickBot="1">
      <c r="B60" s="195">
        <v>16</v>
      </c>
      <c r="C60" s="186" t="s">
        <v>3</v>
      </c>
      <c r="D60" s="207" t="s">
        <v>101</v>
      </c>
      <c r="E60" s="204" t="s">
        <v>96</v>
      </c>
      <c r="F60" s="204"/>
      <c r="G60" s="204">
        <v>8</v>
      </c>
      <c r="H60" s="188">
        <v>200</v>
      </c>
      <c r="I60" s="219">
        <f ca="1">IF($H60+$T60&gt;=0,VLOOKUP($H60+$T60,Imptable!$A$4:$B$28,2),-VLOOKUP(-$H60-$T60,Imptable!$A$4:$B$28,2))</f>
        <v>8</v>
      </c>
      <c r="J60" s="230">
        <f ca="1">IF($H60+$AR60&gt;=0,VLOOKUP($H60+$AR60,Imptable!$A$4:$B$28,2),-VLOOKUP(-$H60-$AR60,Imptable!$A$4:$B$28,2))</f>
        <v>8</v>
      </c>
      <c r="K60" s="286" t="e">
        <f ca="1">Results!$AN$80</f>
        <v>#NAME?</v>
      </c>
      <c r="L60" s="290" t="e">
        <f ca="1">Travellers!$AI$55</f>
        <v>#NAME?</v>
      </c>
      <c r="N60" s="195">
        <v>16</v>
      </c>
      <c r="O60" s="186" t="s">
        <v>4</v>
      </c>
      <c r="P60" s="207" t="s">
        <v>115</v>
      </c>
      <c r="Q60" s="204" t="s">
        <v>96</v>
      </c>
      <c r="R60" s="204" t="s">
        <v>171</v>
      </c>
      <c r="S60" s="204">
        <v>9</v>
      </c>
      <c r="T60" s="188">
        <v>140</v>
      </c>
      <c r="U60" s="219">
        <f ca="1">IF($H60+$T60&gt;=0,VLOOKUP($H60+$T60,Imptable!$A$4:$B$28,2),-VLOOKUP(-$H60-$T60,Imptable!$A$4:$B$28,2))</f>
        <v>8</v>
      </c>
      <c r="V60" s="219">
        <f ca="1">IF($AF60+$T60&gt;=0,VLOOKUP($AF60+$T60,Imptable!$A$4:$B$28,2),-VLOOKUP(-$AF60-$T60,Imptable!$A$4:$B$28,2))</f>
        <v>8</v>
      </c>
      <c r="W60" s="286" t="e">
        <f ca="1">Results!$AN$80</f>
        <v>#NAME?</v>
      </c>
      <c r="X60" s="290" t="e">
        <f ca="1">Travellers!$AJ$61</f>
        <v>#NAME?</v>
      </c>
      <c r="Z60" s="195">
        <v>16</v>
      </c>
      <c r="AA60" s="186" t="s">
        <v>3</v>
      </c>
      <c r="AB60" s="207" t="s">
        <v>103</v>
      </c>
      <c r="AC60" s="204" t="s">
        <v>96</v>
      </c>
      <c r="AD60" s="204" t="s">
        <v>176</v>
      </c>
      <c r="AE60" s="204">
        <v>8</v>
      </c>
      <c r="AF60" s="188">
        <v>200</v>
      </c>
      <c r="AG60" s="219">
        <f ca="1">IF($AF60+$T60&gt;=0,VLOOKUP($AF60+$T60,Imptable!$A$4:$B$28,2),-VLOOKUP(-$AF60-$T60,Imptable!$A$4:$B$28,2))</f>
        <v>8</v>
      </c>
      <c r="AH60" s="230">
        <f ca="1">IF($AF60+$AR60&gt;=0,VLOOKUP($AF60+$AR60,Imptable!$A$4:$B$28,2),-VLOOKUP(-$AF60-$AR60,Imptable!$A$4:$B$28,2))</f>
        <v>8</v>
      </c>
      <c r="AI60" s="286" t="e">
        <f ca="1">Results!$AN$80</f>
        <v>#NAME?</v>
      </c>
      <c r="AJ60" s="290" t="e">
        <f ca="1">Travellers!$AI$56</f>
        <v>#NAME?</v>
      </c>
      <c r="AL60" s="195">
        <v>16</v>
      </c>
      <c r="AM60" s="186" t="s">
        <v>4</v>
      </c>
      <c r="AN60" s="207" t="s">
        <v>115</v>
      </c>
      <c r="AO60" s="204" t="s">
        <v>96</v>
      </c>
      <c r="AP60" s="204" t="s">
        <v>171</v>
      </c>
      <c r="AQ60" s="204">
        <v>9</v>
      </c>
      <c r="AR60" s="188">
        <v>140</v>
      </c>
      <c r="AS60" s="218">
        <f ca="1">IF($H60+$AR60&gt;=0,VLOOKUP($H60+$AR60,Imptable!$A$4:$B$28,2),-VLOOKUP(-$H60-$AR60,Imptable!$A$4:$B$28,2))</f>
        <v>8</v>
      </c>
      <c r="AT60" s="230">
        <f ca="1">IF($AF60+$AR60&gt;=0,VLOOKUP($AF60+$AR60,Imptable!$A$4:$B$28,2),-VLOOKUP(-$AF60-$AR60,Imptable!$A$4:$B$28,2))</f>
        <v>8</v>
      </c>
      <c r="AU60" s="286" t="e">
        <f ca="1">Results!$AN$80</f>
        <v>#NAME?</v>
      </c>
      <c r="AV60" s="290" t="e">
        <f ca="1">Travellers!$AJ$62</f>
        <v>#NAME?</v>
      </c>
    </row>
    <row r="61" spans="2:48">
      <c r="B61" s="196">
        <v>17</v>
      </c>
      <c r="C61" s="179" t="s">
        <v>3</v>
      </c>
      <c r="D61" s="208" t="s">
        <v>97</v>
      </c>
      <c r="E61" s="205" t="s">
        <v>96</v>
      </c>
      <c r="F61" s="205"/>
      <c r="G61" s="205">
        <v>10</v>
      </c>
      <c r="H61" s="189">
        <v>-430</v>
      </c>
      <c r="I61" s="218">
        <f ca="1">IF($H61+$T61&gt;=0,VLOOKUP($H61+$T61,Imptable!$A$4:$B$28,2),-VLOOKUP(-$H61-$T61,Imptable!$A$4:$B$28,2))</f>
        <v>0</v>
      </c>
      <c r="J61" s="218">
        <f ca="1">IF($H61+$AR61&gt;=0,VLOOKUP($H61+$AR61,Imptable!$A$4:$B$28,2),-VLOOKUP(-$H61-$AR61,Imptable!$A$4:$B$28,2))</f>
        <v>0</v>
      </c>
      <c r="K61" s="285" t="e">
        <f ca="1">Results!$AN$84</f>
        <v>#NAME?</v>
      </c>
      <c r="L61" s="289" t="e">
        <f ca="1">Travellers!$H$71</f>
        <v>#NAME?</v>
      </c>
      <c r="N61" s="196">
        <v>17</v>
      </c>
      <c r="O61" s="179" t="s">
        <v>4</v>
      </c>
      <c r="P61" s="208" t="s">
        <v>97</v>
      </c>
      <c r="Q61" s="205" t="s">
        <v>96</v>
      </c>
      <c r="R61" s="205" t="s">
        <v>126</v>
      </c>
      <c r="S61" s="205">
        <v>10</v>
      </c>
      <c r="T61" s="189">
        <v>430</v>
      </c>
      <c r="U61" s="218">
        <f ca="1">IF($H61+$T61&gt;=0,VLOOKUP($H61+$T61,Imptable!$A$4:$B$28,2),-VLOOKUP(-$H61-$T61,Imptable!$A$4:$B$28,2))</f>
        <v>0</v>
      </c>
      <c r="V61" s="218">
        <f ca="1">IF($AF61+$T61&gt;=0,VLOOKUP($AF61+$T61,Imptable!$A$4:$B$28,2),-VLOOKUP(-$AF61-$T61,Imptable!$A$4:$B$28,2))</f>
        <v>0</v>
      </c>
      <c r="W61" s="285" t="e">
        <f ca="1">Results!$AN$84</f>
        <v>#NAME?</v>
      </c>
      <c r="X61" s="289" t="e">
        <f ca="1">Travellers!$I$77</f>
        <v>#NAME?</v>
      </c>
      <c r="Z61" s="196">
        <v>17</v>
      </c>
      <c r="AA61" s="179" t="s">
        <v>3</v>
      </c>
      <c r="AB61" s="208" t="s">
        <v>97</v>
      </c>
      <c r="AC61" s="205" t="s">
        <v>96</v>
      </c>
      <c r="AD61" s="205" t="s">
        <v>184</v>
      </c>
      <c r="AE61" s="205">
        <v>10</v>
      </c>
      <c r="AF61" s="189">
        <v>-430</v>
      </c>
      <c r="AG61" s="218">
        <f ca="1">IF($AF61+$T61&gt;=0,VLOOKUP($AF61+$T61,Imptable!$A$4:$B$28,2),-VLOOKUP(-$AF61-$T61,Imptable!$A$4:$B$28,2))</f>
        <v>0</v>
      </c>
      <c r="AH61" s="218">
        <f ca="1">IF($AF61+$AR61&gt;=0,VLOOKUP($AF61+$AR61,Imptable!$A$4:$B$28,2),-VLOOKUP(-$AF61-$AR61,Imptable!$A$4:$B$28,2))</f>
        <v>0</v>
      </c>
      <c r="AI61" s="285" t="e">
        <f ca="1">Results!$AN$84</f>
        <v>#NAME?</v>
      </c>
      <c r="AJ61" s="289" t="e">
        <f ca="1">Travellers!$H$72</f>
        <v>#NAME?</v>
      </c>
      <c r="AL61" s="196">
        <v>17</v>
      </c>
      <c r="AM61" s="179" t="s">
        <v>4</v>
      </c>
      <c r="AN61" s="208" t="s">
        <v>97</v>
      </c>
      <c r="AO61" s="205" t="s">
        <v>96</v>
      </c>
      <c r="AP61" s="205" t="s">
        <v>184</v>
      </c>
      <c r="AQ61" s="205">
        <v>10</v>
      </c>
      <c r="AR61" s="189">
        <v>430</v>
      </c>
      <c r="AS61" s="218">
        <f ca="1">IF($H61+$AR61&gt;=0,VLOOKUP($H61+$AR61,Imptable!$A$4:$B$28,2),-VLOOKUP(-$H61-$AR61,Imptable!$A$4:$B$28,2))</f>
        <v>0</v>
      </c>
      <c r="AT61" s="218">
        <f ca="1">IF($AF61+$AR61&gt;=0,VLOOKUP($AF61+$AR61,Imptable!$A$4:$B$28,2),-VLOOKUP(-$AF61-$AR61,Imptable!$A$4:$B$28,2))</f>
        <v>0</v>
      </c>
      <c r="AU61" s="285" t="e">
        <f ca="1">Results!$AN$84</f>
        <v>#NAME?</v>
      </c>
      <c r="AV61" s="289" t="e">
        <f ca="1">Travellers!$I$78</f>
        <v>#NAME?</v>
      </c>
    </row>
    <row r="62" spans="2:48">
      <c r="B62" s="194">
        <v>18</v>
      </c>
      <c r="C62" s="175" t="s">
        <v>3</v>
      </c>
      <c r="D62" s="182" t="s">
        <v>123</v>
      </c>
      <c r="E62" s="203" t="s">
        <v>100</v>
      </c>
      <c r="F62" s="203"/>
      <c r="G62" s="203">
        <v>8</v>
      </c>
      <c r="H62" s="187">
        <v>-100</v>
      </c>
      <c r="I62" s="218">
        <f ca="1">IF($H62+$T62&gt;=0,VLOOKUP($H62+$T62,Imptable!$A$4:$B$28,2),-VLOOKUP(-$H62-$T62,Imptable!$A$4:$B$28,2))</f>
        <v>5</v>
      </c>
      <c r="J62" s="218">
        <f ca="1">IF($H62+$AR62&gt;=0,VLOOKUP($H62+$AR62,Imptable!$A$4:$B$28,2),-VLOOKUP(-$H62-$AR62,Imptable!$A$4:$B$28,2))</f>
        <v>-4</v>
      </c>
      <c r="K62" s="285" t="e">
        <f ca="1">Results!$AN$88</f>
        <v>#NAME?</v>
      </c>
      <c r="L62" s="289" t="e">
        <f ca="1">Travellers!$Q$71</f>
        <v>#NAME?</v>
      </c>
      <c r="N62" s="194">
        <v>18</v>
      </c>
      <c r="O62" s="175" t="s">
        <v>4</v>
      </c>
      <c r="P62" s="206" t="s">
        <v>103</v>
      </c>
      <c r="Q62" s="203" t="s">
        <v>100</v>
      </c>
      <c r="R62" s="203" t="s">
        <v>148</v>
      </c>
      <c r="S62" s="203">
        <v>7</v>
      </c>
      <c r="T62" s="187">
        <v>300</v>
      </c>
      <c r="U62" s="218">
        <f ca="1">IF($H62+$T62&gt;=0,VLOOKUP($H62+$T62,Imptable!$A$4:$B$28,2),-VLOOKUP(-$H62-$T62,Imptable!$A$4:$B$28,2))</f>
        <v>5</v>
      </c>
      <c r="V62" s="218">
        <f ca="1">IF($AF62+$T62&gt;=0,VLOOKUP($AF62+$T62,Imptable!$A$4:$B$28,2),-VLOOKUP(-$AF62-$T62,Imptable!$A$4:$B$28,2))</f>
        <v>9</v>
      </c>
      <c r="W62" s="285" t="e">
        <f ca="1">Results!$AN$88</f>
        <v>#NAME?</v>
      </c>
      <c r="X62" s="289" t="e">
        <f ca="1">Travellers!$R$77</f>
        <v>#NAME?</v>
      </c>
      <c r="Z62" s="194">
        <v>18</v>
      </c>
      <c r="AA62" s="175" t="s">
        <v>3</v>
      </c>
      <c r="AB62" s="206" t="s">
        <v>112</v>
      </c>
      <c r="AC62" s="203" t="s">
        <v>98</v>
      </c>
      <c r="AD62" s="203" t="s">
        <v>161</v>
      </c>
      <c r="AE62" s="203">
        <v>9</v>
      </c>
      <c r="AF62" s="187">
        <v>110</v>
      </c>
      <c r="AG62" s="218">
        <f ca="1">IF($AF62+$T62&gt;=0,VLOOKUP($AF62+$T62,Imptable!$A$4:$B$28,2),-VLOOKUP(-$AF62-$T62,Imptable!$A$4:$B$28,2))</f>
        <v>9</v>
      </c>
      <c r="AH62" s="218">
        <f ca="1">IF($AF62+$AR62&gt;=0,VLOOKUP($AF62+$AR62,Imptable!$A$4:$B$28,2),-VLOOKUP(-$AF62-$AR62,Imptable!$A$4:$B$28,2))</f>
        <v>2</v>
      </c>
      <c r="AI62" s="285" t="e">
        <f ca="1">Results!$AN$88</f>
        <v>#NAME?</v>
      </c>
      <c r="AJ62" s="289" t="e">
        <f ca="1">Travellers!$Q$72</f>
        <v>#NAME?</v>
      </c>
      <c r="AL62" s="194">
        <v>18</v>
      </c>
      <c r="AM62" s="175" t="s">
        <v>4</v>
      </c>
      <c r="AN62" s="206" t="s">
        <v>99</v>
      </c>
      <c r="AO62" s="203" t="s">
        <v>104</v>
      </c>
      <c r="AP62" s="203" t="s">
        <v>119</v>
      </c>
      <c r="AQ62" s="203">
        <v>7</v>
      </c>
      <c r="AR62" s="187">
        <v>-50</v>
      </c>
      <c r="AS62" s="218">
        <f ca="1">IF($H62+$AR62&gt;=0,VLOOKUP($H62+$AR62,Imptable!$A$4:$B$28,2),-VLOOKUP(-$H62-$AR62,Imptable!$A$4:$B$28,2))</f>
        <v>-4</v>
      </c>
      <c r="AT62" s="218">
        <f ca="1">IF($AF62+$AR62&gt;=0,VLOOKUP($AF62+$AR62,Imptable!$A$4:$B$28,2),-VLOOKUP(-$AF62-$AR62,Imptable!$A$4:$B$28,2))</f>
        <v>2</v>
      </c>
      <c r="AU62" s="285" t="e">
        <f ca="1">Results!$AN$88</f>
        <v>#NAME?</v>
      </c>
      <c r="AV62" s="289" t="e">
        <f ca="1">Travellers!$R$78</f>
        <v>#NAME?</v>
      </c>
    </row>
    <row r="63" spans="2:48">
      <c r="B63" s="194">
        <v>19</v>
      </c>
      <c r="C63" s="175" t="s">
        <v>3</v>
      </c>
      <c r="D63" s="206" t="s">
        <v>108</v>
      </c>
      <c r="E63" s="203" t="s">
        <v>100</v>
      </c>
      <c r="F63" s="203"/>
      <c r="G63" s="203">
        <v>7</v>
      </c>
      <c r="H63" s="187">
        <v>90</v>
      </c>
      <c r="I63" s="218">
        <f ca="1">IF($H63+$T63&gt;=0,VLOOKUP($H63+$T63,Imptable!$A$4:$B$28,2),-VLOOKUP(-$H63-$T63,Imptable!$A$4:$B$28,2))</f>
        <v>-1</v>
      </c>
      <c r="J63" s="218">
        <f ca="1">IF($H63+$AR63&gt;=0,VLOOKUP($H63+$AR63,Imptable!$A$4:$B$28,2),-VLOOKUP(-$H63-$AR63,Imptable!$A$4:$B$28,2))</f>
        <v>-1</v>
      </c>
      <c r="K63" s="285" t="e">
        <f ca="1">Results!$AN$92</f>
        <v>#NAME?</v>
      </c>
      <c r="L63" s="289" t="e">
        <f ca="1">Travellers!$Z$71</f>
        <v>#NAME?</v>
      </c>
      <c r="N63" s="194">
        <v>19</v>
      </c>
      <c r="O63" s="175" t="s">
        <v>4</v>
      </c>
      <c r="P63" s="206" t="s">
        <v>108</v>
      </c>
      <c r="Q63" s="203" t="s">
        <v>100</v>
      </c>
      <c r="R63" s="203" t="s">
        <v>172</v>
      </c>
      <c r="S63" s="203">
        <v>8</v>
      </c>
      <c r="T63" s="187">
        <v>-120</v>
      </c>
      <c r="U63" s="218">
        <f ca="1">IF($H63+$T63&gt;=0,VLOOKUP($H63+$T63,Imptable!$A$4:$B$28,2),-VLOOKUP(-$H63-$T63,Imptable!$A$4:$B$28,2))</f>
        <v>-1</v>
      </c>
      <c r="V63" s="218">
        <f ca="1">IF($AF63+$T63&gt;=0,VLOOKUP($AF63+$T63,Imptable!$A$4:$B$28,2),-VLOOKUP(-$AF63-$T63,Imptable!$A$4:$B$28,2))</f>
        <v>1</v>
      </c>
      <c r="W63" s="285" t="e">
        <f ca="1">Results!$AN$92</f>
        <v>#NAME?</v>
      </c>
      <c r="X63" s="289" t="e">
        <f ca="1">Travellers!$AA$77</f>
        <v>#NAME?</v>
      </c>
      <c r="Z63" s="194">
        <v>19</v>
      </c>
      <c r="AA63" s="175" t="s">
        <v>3</v>
      </c>
      <c r="AB63" s="206" t="s">
        <v>108</v>
      </c>
      <c r="AC63" s="203" t="s">
        <v>100</v>
      </c>
      <c r="AD63" s="203" t="s">
        <v>118</v>
      </c>
      <c r="AE63" s="203">
        <v>9</v>
      </c>
      <c r="AF63" s="187">
        <v>150</v>
      </c>
      <c r="AG63" s="218">
        <f ca="1">IF($AF63+$T63&gt;=0,VLOOKUP($AF63+$T63,Imptable!$A$4:$B$28,2),-VLOOKUP(-$AF63-$T63,Imptable!$A$4:$B$28,2))</f>
        <v>1</v>
      </c>
      <c r="AH63" s="218">
        <f ca="1">IF($AF63+$AR63&gt;=0,VLOOKUP($AF63+$AR63,Imptable!$A$4:$B$28,2),-VLOOKUP(-$AF63-$AR63,Imptable!$A$4:$B$28,2))</f>
        <v>1</v>
      </c>
      <c r="AI63" s="285" t="e">
        <f ca="1">Results!$AN$92</f>
        <v>#NAME?</v>
      </c>
      <c r="AJ63" s="289" t="e">
        <f ca="1">Travellers!$Z$72</f>
        <v>#NAME?</v>
      </c>
      <c r="AL63" s="194">
        <v>19</v>
      </c>
      <c r="AM63" s="175" t="s">
        <v>4</v>
      </c>
      <c r="AN63" s="206" t="s">
        <v>107</v>
      </c>
      <c r="AO63" s="203" t="s">
        <v>100</v>
      </c>
      <c r="AP63" s="203" t="s">
        <v>118</v>
      </c>
      <c r="AQ63" s="203">
        <v>8</v>
      </c>
      <c r="AR63" s="187">
        <v>-120</v>
      </c>
      <c r="AS63" s="218">
        <f ca="1">IF($H63+$AR63&gt;=0,VLOOKUP($H63+$AR63,Imptable!$A$4:$B$28,2),-VLOOKUP(-$H63-$AR63,Imptable!$A$4:$B$28,2))</f>
        <v>-1</v>
      </c>
      <c r="AT63" s="218">
        <f ca="1">IF($AF63+$AR63&gt;=0,VLOOKUP($AF63+$AR63,Imptable!$A$4:$B$28,2),-VLOOKUP(-$AF63-$AR63,Imptable!$A$4:$B$28,2))</f>
        <v>1</v>
      </c>
      <c r="AU63" s="285" t="e">
        <f ca="1">Results!$AN$92</f>
        <v>#NAME?</v>
      </c>
      <c r="AV63" s="289" t="e">
        <f ca="1">Travellers!$AA$78</f>
        <v>#NAME?</v>
      </c>
    </row>
    <row r="64" spans="2:48">
      <c r="B64" s="194">
        <v>20</v>
      </c>
      <c r="C64" s="175" t="s">
        <v>3</v>
      </c>
      <c r="D64" s="206" t="s">
        <v>109</v>
      </c>
      <c r="E64" s="203" t="s">
        <v>104</v>
      </c>
      <c r="F64" s="203"/>
      <c r="G64" s="203">
        <v>13</v>
      </c>
      <c r="H64" s="187">
        <v>-1390</v>
      </c>
      <c r="I64" s="218">
        <f ca="1">IF($H64+$T64&gt;=0,VLOOKUP($H64+$T64,Imptable!$A$4:$B$28,2),-VLOOKUP(-$H64-$T64,Imptable!$A$4:$B$28,2))</f>
        <v>1</v>
      </c>
      <c r="J64" s="218">
        <f ca="1">IF($H64+$AR64&gt;=0,VLOOKUP($H64+$AR64,Imptable!$A$4:$B$28,2),-VLOOKUP(-$H64-$AR64,Imptable!$A$4:$B$28,2))</f>
        <v>2</v>
      </c>
      <c r="K64" s="285" t="e">
        <f ca="1">Results!$AN$96</f>
        <v>#NAME?</v>
      </c>
      <c r="L64" s="289" t="e">
        <f ca="1">Travellers!$AI$71</f>
        <v>#NAME?</v>
      </c>
      <c r="N64" s="194">
        <v>20</v>
      </c>
      <c r="O64" s="175" t="s">
        <v>4</v>
      </c>
      <c r="P64" s="206" t="s">
        <v>173</v>
      </c>
      <c r="Q64" s="203" t="s">
        <v>104</v>
      </c>
      <c r="R64" s="203" t="s">
        <v>174</v>
      </c>
      <c r="S64" s="203">
        <v>12</v>
      </c>
      <c r="T64" s="187">
        <v>1430</v>
      </c>
      <c r="U64" s="218">
        <f ca="1">IF($H64+$T64&gt;=0,VLOOKUP($H64+$T64,Imptable!$A$4:$B$28,2),-VLOOKUP(-$H64-$T64,Imptable!$A$4:$B$28,2))</f>
        <v>1</v>
      </c>
      <c r="V64" s="218">
        <f ca="1">IF($AF64+$T64&gt;=0,VLOOKUP($AF64+$T64,Imptable!$A$4:$B$28,2),-VLOOKUP(-$AF64-$T64,Imptable!$A$4:$B$28,2))</f>
        <v>0</v>
      </c>
      <c r="W64" s="285" t="e">
        <f ca="1">Results!$AN$96</f>
        <v>#NAME?</v>
      </c>
      <c r="X64" s="289" t="e">
        <f ca="1">Travellers!$AJ$77</f>
        <v>#NAME?</v>
      </c>
      <c r="Z64" s="194">
        <v>20</v>
      </c>
      <c r="AA64" s="175" t="s">
        <v>3</v>
      </c>
      <c r="AB64" s="206" t="s">
        <v>173</v>
      </c>
      <c r="AC64" s="203" t="s">
        <v>104</v>
      </c>
      <c r="AD64" s="203" t="s">
        <v>181</v>
      </c>
      <c r="AE64" s="203">
        <v>12</v>
      </c>
      <c r="AF64" s="187">
        <v>-1430</v>
      </c>
      <c r="AG64" s="218">
        <f ca="1">IF($AF64+$T64&gt;=0,VLOOKUP($AF64+$T64,Imptable!$A$4:$B$28,2),-VLOOKUP(-$AF64-$T64,Imptable!$A$4:$B$28,2))</f>
        <v>0</v>
      </c>
      <c r="AH64" s="218">
        <f ca="1">IF($AF64+$AR64&gt;=0,VLOOKUP($AF64+$AR64,Imptable!$A$4:$B$28,2),-VLOOKUP(-$AF64-$AR64,Imptable!$A$4:$B$28,2))</f>
        <v>1</v>
      </c>
      <c r="AI64" s="285" t="e">
        <f ca="1">Results!$AN$96</f>
        <v>#NAME?</v>
      </c>
      <c r="AJ64" s="289" t="e">
        <f ca="1">Travellers!$AI$72</f>
        <v>#NAME?</v>
      </c>
      <c r="AL64" s="194">
        <v>20</v>
      </c>
      <c r="AM64" s="175" t="s">
        <v>4</v>
      </c>
      <c r="AN64" s="206" t="s">
        <v>122</v>
      </c>
      <c r="AO64" s="203" t="s">
        <v>96</v>
      </c>
      <c r="AP64" s="203" t="s">
        <v>191</v>
      </c>
      <c r="AQ64" s="203">
        <v>13</v>
      </c>
      <c r="AR64" s="187">
        <v>1470</v>
      </c>
      <c r="AS64" s="218">
        <f ca="1">IF($H64+$AR64&gt;=0,VLOOKUP($H64+$AR64,Imptable!$A$4:$B$28,2),-VLOOKUP(-$H64-$AR64,Imptable!$A$4:$B$28,2))</f>
        <v>2</v>
      </c>
      <c r="AT64" s="218">
        <f ca="1">IF($AF64+$AR64&gt;=0,VLOOKUP($AF64+$AR64,Imptable!$A$4:$B$28,2),-VLOOKUP(-$AF64-$AR64,Imptable!$A$4:$B$28,2))</f>
        <v>1</v>
      </c>
      <c r="AU64" s="285" t="e">
        <f ca="1">Results!$AN$96</f>
        <v>#NAME?</v>
      </c>
      <c r="AV64" s="289" t="e">
        <f ca="1">Travellers!$AJ$78</f>
        <v>#NAME?</v>
      </c>
    </row>
    <row r="65" spans="2:48">
      <c r="B65" s="194">
        <v>21</v>
      </c>
      <c r="C65" s="175" t="s">
        <v>3</v>
      </c>
      <c r="D65" s="206" t="s">
        <v>103</v>
      </c>
      <c r="E65" s="203" t="s">
        <v>96</v>
      </c>
      <c r="F65" s="203"/>
      <c r="G65" s="203">
        <v>11</v>
      </c>
      <c r="H65" s="187">
        <v>-450</v>
      </c>
      <c r="I65" s="218">
        <f ca="1">IF($H65+$T65&gt;=0,VLOOKUP($H65+$T65,Imptable!$A$4:$B$28,2),-VLOOKUP(-$H65-$T65,Imptable!$A$4:$B$28,2))</f>
        <v>0</v>
      </c>
      <c r="J65" s="218">
        <f ca="1">IF($H65+$AR65&gt;=0,VLOOKUP($H65+$AR65,Imptable!$A$4:$B$28,2),-VLOOKUP(-$H65-$AR65,Imptable!$A$4:$B$28,2))</f>
        <v>0</v>
      </c>
      <c r="K65" s="285" t="e">
        <f ca="1">Results!$AN$100</f>
        <v>#NAME?</v>
      </c>
      <c r="L65" s="289" t="e">
        <f ca="1">Travellers!$H$87</f>
        <v>#NAME?</v>
      </c>
      <c r="N65" s="194">
        <v>21</v>
      </c>
      <c r="O65" s="175" t="s">
        <v>4</v>
      </c>
      <c r="P65" s="206" t="s">
        <v>103</v>
      </c>
      <c r="Q65" s="203" t="s">
        <v>104</v>
      </c>
      <c r="R65" s="203" t="s">
        <v>175</v>
      </c>
      <c r="S65" s="203">
        <v>11</v>
      </c>
      <c r="T65" s="187">
        <v>450</v>
      </c>
      <c r="U65" s="218">
        <f ca="1">IF($H65+$T65&gt;=0,VLOOKUP($H65+$T65,Imptable!$A$4:$B$28,2),-VLOOKUP(-$H65-$T65,Imptable!$A$4:$B$28,2))</f>
        <v>0</v>
      </c>
      <c r="V65" s="218">
        <f ca="1">IF($AF65+$T65&gt;=0,VLOOKUP($AF65+$T65,Imptable!$A$4:$B$28,2),-VLOOKUP(-$AF65-$T65,Imptable!$A$4:$B$28,2))</f>
        <v>6</v>
      </c>
      <c r="W65" s="285" t="e">
        <f ca="1">Results!$AN$100</f>
        <v>#NAME?</v>
      </c>
      <c r="X65" s="289" t="e">
        <f ca="1">Travellers!$I$93</f>
        <v>#NAME?</v>
      </c>
      <c r="Z65" s="194">
        <v>21</v>
      </c>
      <c r="AA65" s="175" t="s">
        <v>3</v>
      </c>
      <c r="AB65" s="206" t="s">
        <v>123</v>
      </c>
      <c r="AC65" s="203" t="s">
        <v>96</v>
      </c>
      <c r="AD65" s="203" t="s">
        <v>182</v>
      </c>
      <c r="AE65" s="203">
        <v>11</v>
      </c>
      <c r="AF65" s="187">
        <v>-200</v>
      </c>
      <c r="AG65" s="218">
        <f ca="1">IF($AF65+$T65&gt;=0,VLOOKUP($AF65+$T65,Imptable!$A$4:$B$28,2),-VLOOKUP(-$AF65-$T65,Imptable!$A$4:$B$28,2))</f>
        <v>6</v>
      </c>
      <c r="AH65" s="218">
        <f ca="1">IF($AF65+$AR65&gt;=0,VLOOKUP($AF65+$AR65,Imptable!$A$4:$B$28,2),-VLOOKUP(-$AF65-$AR65,Imptable!$A$4:$B$28,2))</f>
        <v>6</v>
      </c>
      <c r="AI65" s="285" t="e">
        <f ca="1">Results!$AN$100</f>
        <v>#NAME?</v>
      </c>
      <c r="AJ65" s="289" t="e">
        <f ca="1">Travellers!$H$88</f>
        <v>#NAME?</v>
      </c>
      <c r="AL65" s="194">
        <v>21</v>
      </c>
      <c r="AM65" s="175" t="s">
        <v>4</v>
      </c>
      <c r="AN65" s="206" t="s">
        <v>103</v>
      </c>
      <c r="AO65" s="203" t="s">
        <v>104</v>
      </c>
      <c r="AP65" s="203" t="s">
        <v>190</v>
      </c>
      <c r="AQ65" s="203">
        <v>11</v>
      </c>
      <c r="AR65" s="187">
        <v>450</v>
      </c>
      <c r="AS65" s="218">
        <f ca="1">IF($H65+$AR65&gt;=0,VLOOKUP($H65+$AR65,Imptable!$A$4:$B$28,2),-VLOOKUP(-$H65-$AR65,Imptable!$A$4:$B$28,2))</f>
        <v>0</v>
      </c>
      <c r="AT65" s="218">
        <f ca="1">IF($AF65+$AR65&gt;=0,VLOOKUP($AF65+$AR65,Imptable!$A$4:$B$28,2),-VLOOKUP(-$AF65-$AR65,Imptable!$A$4:$B$28,2))</f>
        <v>6</v>
      </c>
      <c r="AU65" s="285" t="e">
        <f ca="1">Results!$AN$100</f>
        <v>#NAME?</v>
      </c>
      <c r="AV65" s="289" t="e">
        <f ca="1">Travellers!$I$94</f>
        <v>#NAME?</v>
      </c>
    </row>
    <row r="66" spans="2:48">
      <c r="B66" s="194">
        <v>22</v>
      </c>
      <c r="C66" s="175" t="s">
        <v>3</v>
      </c>
      <c r="D66" s="206" t="s">
        <v>106</v>
      </c>
      <c r="E66" s="203" t="s">
        <v>104</v>
      </c>
      <c r="F66" s="203"/>
      <c r="G66" s="203">
        <v>11</v>
      </c>
      <c r="H66" s="187">
        <v>-150</v>
      </c>
      <c r="I66" s="218">
        <f ca="1">IF($H66+$T66&gt;=0,VLOOKUP($H66+$T66,Imptable!$A$4:$B$28,2),-VLOOKUP(-$H66-$T66,Imptable!$A$4:$B$28,2))</f>
        <v>0</v>
      </c>
      <c r="J66" s="218">
        <f ca="1">IF($H66+$AR66&gt;=0,VLOOKUP($H66+$AR66,Imptable!$A$4:$B$28,2),-VLOOKUP(-$H66-$AR66,Imptable!$A$4:$B$28,2))</f>
        <v>-1</v>
      </c>
      <c r="K66" s="285" t="e">
        <f ca="1">Results!$AN$104</f>
        <v>#NAME?</v>
      </c>
      <c r="L66" s="289" t="e">
        <f ca="1">Travellers!$Q$87</f>
        <v>#NAME?</v>
      </c>
      <c r="N66" s="194">
        <v>22</v>
      </c>
      <c r="O66" s="175" t="s">
        <v>4</v>
      </c>
      <c r="P66" s="206" t="s">
        <v>111</v>
      </c>
      <c r="Q66" s="203" t="s">
        <v>104</v>
      </c>
      <c r="R66" s="203" t="s">
        <v>176</v>
      </c>
      <c r="S66" s="203">
        <v>11</v>
      </c>
      <c r="T66" s="187">
        <v>150</v>
      </c>
      <c r="U66" s="218">
        <f ca="1">IF($H66+$T66&gt;=0,VLOOKUP($H66+$T66,Imptable!$A$4:$B$28,2),-VLOOKUP(-$H66-$T66,Imptable!$A$4:$B$28,2))</f>
        <v>0</v>
      </c>
      <c r="V66" s="218">
        <f ca="1">IF($AF66+$T66&gt;=0,VLOOKUP($AF66+$T66,Imptable!$A$4:$B$28,2),-VLOOKUP(-$AF66-$T66,Imptable!$A$4:$B$28,2))</f>
        <v>-12</v>
      </c>
      <c r="W66" s="285" t="e">
        <f ca="1">Results!$AN$104</f>
        <v>#NAME?</v>
      </c>
      <c r="X66" s="289" t="e">
        <f ca="1">Travellers!$R$93</f>
        <v>#NAME?</v>
      </c>
      <c r="Z66" s="194">
        <v>22</v>
      </c>
      <c r="AA66" s="175" t="s">
        <v>3</v>
      </c>
      <c r="AB66" s="206" t="s">
        <v>130</v>
      </c>
      <c r="AC66" s="203" t="s">
        <v>104</v>
      </c>
      <c r="AD66" s="203" t="s">
        <v>185</v>
      </c>
      <c r="AE66" s="203">
        <v>10</v>
      </c>
      <c r="AF66" s="187">
        <v>-790</v>
      </c>
      <c r="AG66" s="218">
        <f ca="1">IF($AF66+$T66&gt;=0,VLOOKUP($AF66+$T66,Imptable!$A$4:$B$28,2),-VLOOKUP(-$AF66-$T66,Imptable!$A$4:$B$28,2))</f>
        <v>-12</v>
      </c>
      <c r="AH66" s="218">
        <f ca="1">IF($AF66+$AR66&gt;=0,VLOOKUP($AF66+$AR66,Imptable!$A$4:$B$28,2),-VLOOKUP(-$AF66-$AR66,Imptable!$A$4:$B$28,2))</f>
        <v>-12</v>
      </c>
      <c r="AI66" s="285" t="e">
        <f ca="1">Results!$AN$104</f>
        <v>#NAME?</v>
      </c>
      <c r="AJ66" s="289" t="e">
        <f ca="1">Travellers!$Q$88</f>
        <v>#NAME?</v>
      </c>
      <c r="AL66" s="194">
        <v>22</v>
      </c>
      <c r="AM66" s="175" t="s">
        <v>4</v>
      </c>
      <c r="AN66" s="206" t="s">
        <v>106</v>
      </c>
      <c r="AO66" s="203" t="s">
        <v>104</v>
      </c>
      <c r="AP66" s="203" t="s">
        <v>185</v>
      </c>
      <c r="AQ66" s="203">
        <v>10</v>
      </c>
      <c r="AR66" s="187">
        <v>130</v>
      </c>
      <c r="AS66" s="218">
        <f ca="1">IF($H66+$AR66&gt;=0,VLOOKUP($H66+$AR66,Imptable!$A$4:$B$28,2),-VLOOKUP(-$H66-$AR66,Imptable!$A$4:$B$28,2))</f>
        <v>-1</v>
      </c>
      <c r="AT66" s="218">
        <f ca="1">IF($AF66+$AR66&gt;=0,VLOOKUP($AF66+$AR66,Imptable!$A$4:$B$28,2),-VLOOKUP(-$AF66-$AR66,Imptable!$A$4:$B$28,2))</f>
        <v>-12</v>
      </c>
      <c r="AU66" s="285" t="e">
        <f ca="1">Results!$AN$104</f>
        <v>#NAME?</v>
      </c>
      <c r="AV66" s="289" t="e">
        <f ca="1">Travellers!$R$94</f>
        <v>#NAME?</v>
      </c>
    </row>
    <row r="67" spans="2:48">
      <c r="B67" s="194">
        <v>23</v>
      </c>
      <c r="C67" s="175" t="s">
        <v>3</v>
      </c>
      <c r="D67" s="206" t="s">
        <v>101</v>
      </c>
      <c r="E67" s="203" t="s">
        <v>104</v>
      </c>
      <c r="F67" s="203"/>
      <c r="G67" s="203">
        <v>11</v>
      </c>
      <c r="H67" s="187">
        <v>-650</v>
      </c>
      <c r="I67" s="218">
        <f ca="1">IF($H67+$T67&gt;=0,VLOOKUP($H67+$T67,Imptable!$A$4:$B$28,2),-VLOOKUP(-$H67-$T67,Imptable!$A$4:$B$28,2))</f>
        <v>-1</v>
      </c>
      <c r="J67" s="218">
        <f ca="1">IF($H67+$AR67&gt;=0,VLOOKUP($H67+$AR67,Imptable!$A$4:$B$28,2),-VLOOKUP(-$H67-$AR67,Imptable!$A$4:$B$28,2))</f>
        <v>0</v>
      </c>
      <c r="K67" s="285" t="e">
        <f ca="1">Results!$AN$108</f>
        <v>#NAME?</v>
      </c>
      <c r="L67" s="289" t="e">
        <f ca="1">Travellers!$Z$87</f>
        <v>#NAME?</v>
      </c>
      <c r="N67" s="194">
        <v>23</v>
      </c>
      <c r="O67" s="175" t="s">
        <v>4</v>
      </c>
      <c r="P67" s="206" t="s">
        <v>101</v>
      </c>
      <c r="Q67" s="203" t="s">
        <v>96</v>
      </c>
      <c r="R67" s="203" t="s">
        <v>171</v>
      </c>
      <c r="S67" s="203">
        <v>10</v>
      </c>
      <c r="T67" s="187">
        <v>620</v>
      </c>
      <c r="U67" s="218">
        <f ca="1">IF($H67+$T67&gt;=0,VLOOKUP($H67+$T67,Imptable!$A$4:$B$28,2),-VLOOKUP(-$H67-$T67,Imptable!$A$4:$B$28,2))</f>
        <v>-1</v>
      </c>
      <c r="V67" s="218">
        <f ca="1">IF($AF67+$T67&gt;=0,VLOOKUP($AF67+$T67,Imptable!$A$4:$B$28,2),-VLOOKUP(-$AF67-$T67,Imptable!$A$4:$B$28,2))</f>
        <v>0</v>
      </c>
      <c r="W67" s="285" t="e">
        <f ca="1">Results!$AN$108</f>
        <v>#NAME?</v>
      </c>
      <c r="X67" s="289" t="e">
        <f ca="1">Travellers!$AA$93</f>
        <v>#NAME?</v>
      </c>
      <c r="Z67" s="194">
        <v>23</v>
      </c>
      <c r="AA67" s="175" t="s">
        <v>3</v>
      </c>
      <c r="AB67" s="206" t="s">
        <v>101</v>
      </c>
      <c r="AC67" s="203" t="s">
        <v>96</v>
      </c>
      <c r="AD67" s="203" t="s">
        <v>175</v>
      </c>
      <c r="AE67" s="203">
        <v>10</v>
      </c>
      <c r="AF67" s="187">
        <v>-620</v>
      </c>
      <c r="AG67" s="218">
        <f ca="1">IF($AF67+$T67&gt;=0,VLOOKUP($AF67+$T67,Imptable!$A$4:$B$28,2),-VLOOKUP(-$AF67-$T67,Imptable!$A$4:$B$28,2))</f>
        <v>0</v>
      </c>
      <c r="AH67" s="218">
        <f ca="1">IF($AF67+$AR67&gt;=0,VLOOKUP($AF67+$AR67,Imptable!$A$4:$B$28,2),-VLOOKUP(-$AF67-$AR67,Imptable!$A$4:$B$28,2))</f>
        <v>1</v>
      </c>
      <c r="AI67" s="285" t="e">
        <f ca="1">Results!$AN$108</f>
        <v>#NAME?</v>
      </c>
      <c r="AJ67" s="289" t="e">
        <f ca="1">Travellers!$Z$88</f>
        <v>#NAME?</v>
      </c>
      <c r="AL67" s="194">
        <v>23</v>
      </c>
      <c r="AM67" s="175" t="s">
        <v>4</v>
      </c>
      <c r="AN67" s="206" t="s">
        <v>101</v>
      </c>
      <c r="AO67" s="203" t="s">
        <v>96</v>
      </c>
      <c r="AP67" s="203" t="s">
        <v>171</v>
      </c>
      <c r="AQ67" s="203">
        <v>11</v>
      </c>
      <c r="AR67" s="187">
        <v>650</v>
      </c>
      <c r="AS67" s="218">
        <f ca="1">IF($H67+$AR67&gt;=0,VLOOKUP($H67+$AR67,Imptable!$A$4:$B$28,2),-VLOOKUP(-$H67-$AR67,Imptable!$A$4:$B$28,2))</f>
        <v>0</v>
      </c>
      <c r="AT67" s="218">
        <f ca="1">IF($AF67+$AR67&gt;=0,VLOOKUP($AF67+$AR67,Imptable!$A$4:$B$28,2),-VLOOKUP(-$AF67-$AR67,Imptable!$A$4:$B$28,2))</f>
        <v>1</v>
      </c>
      <c r="AU67" s="285" t="e">
        <f ca="1">Results!$AN$108</f>
        <v>#NAME?</v>
      </c>
      <c r="AV67" s="289" t="e">
        <f ca="1">Travellers!$AA$94</f>
        <v>#NAME?</v>
      </c>
    </row>
    <row r="68" spans="2:48" ht="15.75" thickBot="1">
      <c r="B68" s="195">
        <v>24</v>
      </c>
      <c r="C68" s="186" t="s">
        <v>3</v>
      </c>
      <c r="D68" s="207" t="s">
        <v>103</v>
      </c>
      <c r="E68" s="204" t="s">
        <v>104</v>
      </c>
      <c r="F68" s="204"/>
      <c r="G68" s="204">
        <v>10</v>
      </c>
      <c r="H68" s="188">
        <v>-420</v>
      </c>
      <c r="I68" s="219">
        <f ca="1">IF($H68+$T68&gt;=0,VLOOKUP($H68+$T68,Imptable!$A$4:$B$28,2),-VLOOKUP(-$H68-$T68,Imptable!$A$4:$B$28,2))</f>
        <v>-6</v>
      </c>
      <c r="J68" s="230">
        <f ca="1">IF($H68+$AR68&gt;=0,VLOOKUP($H68+$AR68,Imptable!$A$4:$B$28,2),-VLOOKUP(-$H68-$AR68,Imptable!$A$4:$B$28,2))</f>
        <v>-6</v>
      </c>
      <c r="K68" s="286" t="e">
        <f ca="1">Results!$AN$112</f>
        <v>#NAME?</v>
      </c>
      <c r="L68" s="290" t="e">
        <f ca="1">Travellers!$AI$87</f>
        <v>#NAME?</v>
      </c>
      <c r="N68" s="195">
        <v>24</v>
      </c>
      <c r="O68" s="186" t="s">
        <v>4</v>
      </c>
      <c r="P68" s="207" t="s">
        <v>123</v>
      </c>
      <c r="Q68" s="204" t="s">
        <v>104</v>
      </c>
      <c r="R68" s="204" t="s">
        <v>117</v>
      </c>
      <c r="S68" s="204">
        <v>11</v>
      </c>
      <c r="T68" s="188">
        <v>200</v>
      </c>
      <c r="U68" s="219">
        <f ca="1">IF($H68+$T68&gt;=0,VLOOKUP($H68+$T68,Imptable!$A$4:$B$28,2),-VLOOKUP(-$H68-$T68,Imptable!$A$4:$B$28,2))</f>
        <v>-6</v>
      </c>
      <c r="V68" s="219">
        <f ca="1">IF($AF68+$T68&gt;=0,VLOOKUP($AF68+$T68,Imptable!$A$4:$B$28,2),-VLOOKUP(-$AF68-$T68,Imptable!$A$4:$B$28,2))</f>
        <v>-6</v>
      </c>
      <c r="W68" s="286" t="e">
        <f ca="1">Results!$AN$112</f>
        <v>#NAME?</v>
      </c>
      <c r="X68" s="290" t="e">
        <f ca="1">Travellers!$AJ$93</f>
        <v>#NAME?</v>
      </c>
      <c r="Z68" s="195">
        <v>24</v>
      </c>
      <c r="AA68" s="186" t="s">
        <v>3</v>
      </c>
      <c r="AB68" s="207" t="s">
        <v>103</v>
      </c>
      <c r="AC68" s="204" t="s">
        <v>104</v>
      </c>
      <c r="AD68" s="204" t="s">
        <v>117</v>
      </c>
      <c r="AE68" s="204">
        <v>11</v>
      </c>
      <c r="AF68" s="188">
        <v>-450</v>
      </c>
      <c r="AG68" s="219">
        <f ca="1">IF($AF68+$T68&gt;=0,VLOOKUP($AF68+$T68,Imptable!$A$4:$B$28,2),-VLOOKUP(-$AF68-$T68,Imptable!$A$4:$B$28,2))</f>
        <v>-6</v>
      </c>
      <c r="AH68" s="230">
        <f ca="1">IF($AF68+$AR68&gt;=0,VLOOKUP($AF68+$AR68,Imptable!$A$4:$B$28,2),-VLOOKUP(-$AF68-$AR68,Imptable!$A$4:$B$28,2))</f>
        <v>-7</v>
      </c>
      <c r="AI68" s="286" t="e">
        <f ca="1">Results!$AN$112</f>
        <v>#NAME?</v>
      </c>
      <c r="AJ68" s="290" t="e">
        <f ca="1">Travellers!$AI$88</f>
        <v>#NAME?</v>
      </c>
      <c r="AL68" s="195">
        <v>24</v>
      </c>
      <c r="AM68" s="186" t="s">
        <v>4</v>
      </c>
      <c r="AN68" s="207" t="s">
        <v>108</v>
      </c>
      <c r="AO68" s="204" t="s">
        <v>104</v>
      </c>
      <c r="AP68" s="204" t="s">
        <v>117</v>
      </c>
      <c r="AQ68" s="204">
        <v>10</v>
      </c>
      <c r="AR68" s="188">
        <v>180</v>
      </c>
      <c r="AS68" s="218">
        <f ca="1">IF($H68+$AR68&gt;=0,VLOOKUP($H68+$AR68,Imptable!$A$4:$B$28,2),-VLOOKUP(-$H68-$AR68,Imptable!$A$4:$B$28,2))</f>
        <v>-6</v>
      </c>
      <c r="AT68" s="230">
        <f ca="1">IF($AF68+$AR68&gt;=0,VLOOKUP($AF68+$AR68,Imptable!$A$4:$B$28,2),-VLOOKUP(-$AF68-$AR68,Imptable!$A$4:$B$28,2))</f>
        <v>-7</v>
      </c>
      <c r="AU68" s="286" t="e">
        <f ca="1">Results!$AN$112</f>
        <v>#NAME?</v>
      </c>
      <c r="AV68" s="290" t="e">
        <f ca="1">Travellers!$AJ$94</f>
        <v>#NAME?</v>
      </c>
    </row>
    <row r="69" spans="2:48">
      <c r="B69" s="196">
        <v>25</v>
      </c>
      <c r="C69" s="179" t="s">
        <v>3</v>
      </c>
      <c r="D69" s="208" t="s">
        <v>97</v>
      </c>
      <c r="E69" s="205" t="s">
        <v>100</v>
      </c>
      <c r="F69" s="205"/>
      <c r="G69" s="205">
        <v>10</v>
      </c>
      <c r="H69" s="189">
        <v>430</v>
      </c>
      <c r="I69" s="218">
        <f ca="1">IF($H69+$T69&gt;=0,VLOOKUP($H69+$T69,Imptable!$A$4:$B$28,2),-VLOOKUP(-$H69-$T69,Imptable!$A$4:$B$28,2))</f>
        <v>10</v>
      </c>
      <c r="J69" s="218">
        <f ca="1">IF($H69+$AR69&gt;=0,VLOOKUP($H69+$AR69,Imptable!$A$4:$B$28,2),-VLOOKUP(-$H69-$AR69,Imptable!$A$4:$B$28,2))</f>
        <v>10</v>
      </c>
      <c r="K69" s="285" t="e">
        <f ca="1">Results!$AN$116</f>
        <v>#NAME?</v>
      </c>
      <c r="L69" s="289" t="e">
        <f ca="1">Travellers!$H$103</f>
        <v>#NAME?</v>
      </c>
      <c r="N69" s="196">
        <v>25</v>
      </c>
      <c r="O69" s="179" t="s">
        <v>4</v>
      </c>
      <c r="P69" s="208" t="s">
        <v>97</v>
      </c>
      <c r="Q69" s="205" t="s">
        <v>100</v>
      </c>
      <c r="R69" s="205" t="s">
        <v>177</v>
      </c>
      <c r="S69" s="205">
        <v>8</v>
      </c>
      <c r="T69" s="189">
        <v>50</v>
      </c>
      <c r="U69" s="218">
        <f ca="1">IF($H69+$T69&gt;=0,VLOOKUP($H69+$T69,Imptable!$A$4:$B$28,2),-VLOOKUP(-$H69-$T69,Imptable!$A$4:$B$28,2))</f>
        <v>10</v>
      </c>
      <c r="V69" s="218">
        <f ca="1">IF($AF69+$T69&gt;=0,VLOOKUP($AF69+$T69,Imptable!$A$4:$B$28,2),-VLOOKUP(-$AF69-$T69,Imptable!$A$4:$B$28,2))</f>
        <v>0</v>
      </c>
      <c r="W69" s="285" t="e">
        <f ca="1">Results!$AN$116</f>
        <v>#NAME?</v>
      </c>
      <c r="X69" s="289" t="e">
        <f ca="1">Travellers!$I$109</f>
        <v>#NAME?</v>
      </c>
      <c r="Z69" s="196">
        <v>25</v>
      </c>
      <c r="AA69" s="179" t="s">
        <v>3</v>
      </c>
      <c r="AB69" s="208" t="s">
        <v>97</v>
      </c>
      <c r="AC69" s="205" t="s">
        <v>100</v>
      </c>
      <c r="AD69" s="205" t="s">
        <v>177</v>
      </c>
      <c r="AE69" s="205">
        <v>8</v>
      </c>
      <c r="AF69" s="189">
        <v>-50</v>
      </c>
      <c r="AG69" s="218">
        <f ca="1">IF($AF69+$T69&gt;=0,VLOOKUP($AF69+$T69,Imptable!$A$4:$B$28,2),-VLOOKUP(-$AF69-$T69,Imptable!$A$4:$B$28,2))</f>
        <v>0</v>
      </c>
      <c r="AH69" s="218">
        <f ca="1">IF($AF69+$AR69&gt;=0,VLOOKUP($AF69+$AR69,Imptable!$A$4:$B$28,2),-VLOOKUP(-$AF69-$AR69,Imptable!$A$4:$B$28,2))</f>
        <v>0</v>
      </c>
      <c r="AI69" s="285" t="e">
        <f ca="1">Results!$AN$116</f>
        <v>#NAME?</v>
      </c>
      <c r="AJ69" s="289" t="e">
        <f ca="1">Travellers!$H$104</f>
        <v>#NAME?</v>
      </c>
      <c r="AL69" s="196">
        <v>25</v>
      </c>
      <c r="AM69" s="179" t="s">
        <v>4</v>
      </c>
      <c r="AN69" s="208" t="s">
        <v>97</v>
      </c>
      <c r="AO69" s="205" t="s">
        <v>100</v>
      </c>
      <c r="AP69" s="205" t="s">
        <v>192</v>
      </c>
      <c r="AQ69" s="205">
        <v>8</v>
      </c>
      <c r="AR69" s="189">
        <v>50</v>
      </c>
      <c r="AS69" s="218">
        <f ca="1">IF($H69+$AR69&gt;=0,VLOOKUP($H69+$AR69,Imptable!$A$4:$B$28,2),-VLOOKUP(-$H69-$AR69,Imptable!$A$4:$B$28,2))</f>
        <v>10</v>
      </c>
      <c r="AT69" s="218">
        <f ca="1">IF($AF69+$AR69&gt;=0,VLOOKUP($AF69+$AR69,Imptable!$A$4:$B$28,2),-VLOOKUP(-$AF69-$AR69,Imptable!$A$4:$B$28,2))</f>
        <v>0</v>
      </c>
      <c r="AU69" s="285" t="e">
        <f ca="1">Results!$AN$116</f>
        <v>#NAME?</v>
      </c>
      <c r="AV69" s="289" t="e">
        <f ca="1">Travellers!$I$110</f>
        <v>#NAME?</v>
      </c>
    </row>
    <row r="70" spans="2:48">
      <c r="B70" s="194">
        <v>26</v>
      </c>
      <c r="C70" s="175" t="s">
        <v>3</v>
      </c>
      <c r="D70" s="206" t="s">
        <v>101</v>
      </c>
      <c r="E70" s="203" t="s">
        <v>104</v>
      </c>
      <c r="F70" s="203"/>
      <c r="G70" s="203">
        <v>9</v>
      </c>
      <c r="H70" s="187">
        <v>100</v>
      </c>
      <c r="I70" s="218">
        <f ca="1">IF($H70+$T70&gt;=0,VLOOKUP($H70+$T70,Imptable!$A$4:$B$28,2),-VLOOKUP(-$H70-$T70,Imptable!$A$4:$B$28,2))</f>
        <v>0</v>
      </c>
      <c r="J70" s="218">
        <f ca="1">IF($H70+$AR70&gt;=0,VLOOKUP($H70+$AR70,Imptable!$A$4:$B$28,2),-VLOOKUP(-$H70-$AR70,Imptable!$A$4:$B$28,2))</f>
        <v>6</v>
      </c>
      <c r="K70" s="285" t="e">
        <f ca="1">Results!$AN$120</f>
        <v>#NAME?</v>
      </c>
      <c r="L70" s="289" t="e">
        <f ca="1">Travellers!$Q$103</f>
        <v>#NAME?</v>
      </c>
      <c r="N70" s="194">
        <v>26</v>
      </c>
      <c r="O70" s="175" t="s">
        <v>4</v>
      </c>
      <c r="P70" s="206" t="s">
        <v>106</v>
      </c>
      <c r="Q70" s="203" t="s">
        <v>100</v>
      </c>
      <c r="R70" s="203" t="s">
        <v>169</v>
      </c>
      <c r="S70" s="203">
        <v>9</v>
      </c>
      <c r="T70" s="187">
        <v>-110</v>
      </c>
      <c r="U70" s="218">
        <f ca="1">IF($H70+$T70&gt;=0,VLOOKUP($H70+$T70,Imptable!$A$4:$B$28,2),-VLOOKUP(-$H70-$T70,Imptable!$A$4:$B$28,2))</f>
        <v>0</v>
      </c>
      <c r="V70" s="218">
        <f ca="1">IF($AF70+$T70&gt;=0,VLOOKUP($AF70+$T70,Imptable!$A$4:$B$28,2),-VLOOKUP(-$AF70-$T70,Imptable!$A$4:$B$28,2))</f>
        <v>1</v>
      </c>
      <c r="W70" s="285" t="e">
        <f ca="1">Results!$AN$120</f>
        <v>#NAME?</v>
      </c>
      <c r="X70" s="289" t="e">
        <f ca="1">Travellers!$R$109</f>
        <v>#NAME?</v>
      </c>
      <c r="Z70" s="194">
        <v>26</v>
      </c>
      <c r="AA70" s="175" t="s">
        <v>3</v>
      </c>
      <c r="AB70" s="206" t="s">
        <v>110</v>
      </c>
      <c r="AC70" s="203" t="s">
        <v>98</v>
      </c>
      <c r="AD70" s="203" t="s">
        <v>179</v>
      </c>
      <c r="AE70" s="203">
        <v>10</v>
      </c>
      <c r="AF70" s="187">
        <v>130</v>
      </c>
      <c r="AG70" s="218">
        <f ca="1">IF($AF70+$T70&gt;=0,VLOOKUP($AF70+$T70,Imptable!$A$4:$B$28,2),-VLOOKUP(-$AF70-$T70,Imptable!$A$4:$B$28,2))</f>
        <v>1</v>
      </c>
      <c r="AH70" s="218">
        <f ca="1">IF($AF70+$AR70&gt;=0,VLOOKUP($AF70+$AR70,Imptable!$A$4:$B$28,2),-VLOOKUP(-$AF70-$AR70,Imptable!$A$4:$B$28,2))</f>
        <v>7</v>
      </c>
      <c r="AI70" s="285" t="e">
        <f ca="1">Results!$AN$120</f>
        <v>#NAME?</v>
      </c>
      <c r="AJ70" s="289" t="e">
        <f ca="1">Travellers!$Q$104</f>
        <v>#NAME?</v>
      </c>
      <c r="AL70" s="194">
        <v>26</v>
      </c>
      <c r="AM70" s="175" t="s">
        <v>4</v>
      </c>
      <c r="AN70" s="206" t="s">
        <v>115</v>
      </c>
      <c r="AO70" s="203" t="s">
        <v>104</v>
      </c>
      <c r="AP70" s="203" t="s">
        <v>193</v>
      </c>
      <c r="AQ70" s="203">
        <v>9</v>
      </c>
      <c r="AR70" s="187">
        <v>140</v>
      </c>
      <c r="AS70" s="218">
        <f ca="1">IF($H70+$AR70&gt;=0,VLOOKUP($H70+$AR70,Imptable!$A$4:$B$28,2),-VLOOKUP(-$H70-$AR70,Imptable!$A$4:$B$28,2))</f>
        <v>6</v>
      </c>
      <c r="AT70" s="218">
        <f ca="1">IF($AF70+$AR70&gt;=0,VLOOKUP($AF70+$AR70,Imptable!$A$4:$B$28,2),-VLOOKUP(-$AF70-$AR70,Imptable!$A$4:$B$28,2))</f>
        <v>7</v>
      </c>
      <c r="AU70" s="285" t="e">
        <f ca="1">Results!$AN$120</f>
        <v>#NAME?</v>
      </c>
      <c r="AV70" s="289" t="e">
        <f ca="1">Travellers!$R$110</f>
        <v>#NAME?</v>
      </c>
    </row>
    <row r="71" spans="2:48">
      <c r="B71" s="194">
        <v>27</v>
      </c>
      <c r="C71" s="175" t="s">
        <v>3</v>
      </c>
      <c r="D71" s="206" t="s">
        <v>107</v>
      </c>
      <c r="E71" s="203" t="s">
        <v>98</v>
      </c>
      <c r="F71" s="203"/>
      <c r="G71" s="203">
        <v>7</v>
      </c>
      <c r="H71" s="187">
        <v>-50</v>
      </c>
      <c r="I71" s="218">
        <f ca="1">IF($H71+$T71&gt;=0,VLOOKUP($H71+$T71,Imptable!$A$4:$B$28,2),-VLOOKUP(-$H71-$T71,Imptable!$A$4:$B$28,2))</f>
        <v>-4</v>
      </c>
      <c r="J71" s="218">
        <f ca="1">IF($H71+$AR71&gt;=0,VLOOKUP($H71+$AR71,Imptable!$A$4:$B$28,2),-VLOOKUP(-$H71-$AR71,Imptable!$A$4:$B$28,2))</f>
        <v>-4</v>
      </c>
      <c r="K71" s="285" t="e">
        <f ca="1">Results!$AN$124</f>
        <v>#NAME?</v>
      </c>
      <c r="L71" s="289" t="e">
        <f ca="1">Travellers!$Z$103</f>
        <v>#NAME?</v>
      </c>
      <c r="N71" s="194">
        <v>27</v>
      </c>
      <c r="O71" s="175" t="s">
        <v>4</v>
      </c>
      <c r="P71" s="206" t="s">
        <v>102</v>
      </c>
      <c r="Q71" s="203" t="s">
        <v>100</v>
      </c>
      <c r="R71" s="203" t="s">
        <v>163</v>
      </c>
      <c r="S71" s="203">
        <v>8</v>
      </c>
      <c r="T71" s="187">
        <v>-90</v>
      </c>
      <c r="U71" s="218">
        <f ca="1">IF($H71+$T71&gt;=0,VLOOKUP($H71+$T71,Imptable!$A$4:$B$28,2),-VLOOKUP(-$H71-$T71,Imptable!$A$4:$B$28,2))</f>
        <v>-4</v>
      </c>
      <c r="V71" s="218">
        <f ca="1">IF($AF71+$T71&gt;=0,VLOOKUP($AF71+$T71,Imptable!$A$4:$B$28,2),-VLOOKUP(-$AF71-$T71,Imptable!$A$4:$B$28,2))</f>
        <v>-9</v>
      </c>
      <c r="W71" s="285" t="e">
        <f ca="1">Results!$AN$124</f>
        <v>#NAME?</v>
      </c>
      <c r="X71" s="289" t="e">
        <f ca="1">Travellers!$AA$109</f>
        <v>#NAME?</v>
      </c>
      <c r="Z71" s="194">
        <v>27</v>
      </c>
      <c r="AA71" s="175" t="s">
        <v>3</v>
      </c>
      <c r="AB71" s="206" t="s">
        <v>186</v>
      </c>
      <c r="AC71" s="203" t="s">
        <v>96</v>
      </c>
      <c r="AD71" s="203" t="s">
        <v>161</v>
      </c>
      <c r="AE71" s="203">
        <v>8</v>
      </c>
      <c r="AF71" s="187">
        <v>-280</v>
      </c>
      <c r="AG71" s="218">
        <f ca="1">IF($AF71+$T71&gt;=0,VLOOKUP($AF71+$T71,Imptable!$A$4:$B$28,2),-VLOOKUP(-$AF71-$T71,Imptable!$A$4:$B$28,2))</f>
        <v>-9</v>
      </c>
      <c r="AH71" s="218">
        <f ca="1">IF($AF71+$AR71&gt;=0,VLOOKUP($AF71+$AR71,Imptable!$A$4:$B$28,2),-VLOOKUP(-$AF71-$AR71,Imptable!$A$4:$B$28,2))</f>
        <v>-9</v>
      </c>
      <c r="AI71" s="285" t="e">
        <f ca="1">Results!$AN$124</f>
        <v>#NAME?</v>
      </c>
      <c r="AJ71" s="289" t="e">
        <f ca="1">Travellers!$Z$104</f>
        <v>#NAME?</v>
      </c>
      <c r="AL71" s="194">
        <v>27</v>
      </c>
      <c r="AM71" s="175" t="s">
        <v>4</v>
      </c>
      <c r="AN71" s="206" t="s">
        <v>102</v>
      </c>
      <c r="AO71" s="203" t="s">
        <v>100</v>
      </c>
      <c r="AP71" s="203" t="s">
        <v>184</v>
      </c>
      <c r="AQ71" s="203">
        <v>8</v>
      </c>
      <c r="AR71" s="187">
        <v>-90</v>
      </c>
      <c r="AS71" s="218">
        <f ca="1">IF($H71+$AR71&gt;=0,VLOOKUP($H71+$AR71,Imptable!$A$4:$B$28,2),-VLOOKUP(-$H71-$AR71,Imptable!$A$4:$B$28,2))</f>
        <v>-4</v>
      </c>
      <c r="AT71" s="218">
        <f ca="1">IF($AF71+$AR71&gt;=0,VLOOKUP($AF71+$AR71,Imptable!$A$4:$B$28,2),-VLOOKUP(-$AF71-$AR71,Imptable!$A$4:$B$28,2))</f>
        <v>-9</v>
      </c>
      <c r="AU71" s="285" t="e">
        <f ca="1">Results!$AN$124</f>
        <v>#NAME?</v>
      </c>
      <c r="AV71" s="289" t="e">
        <f ca="1">Travellers!$AA$110</f>
        <v>#NAME?</v>
      </c>
    </row>
    <row r="72" spans="2:48">
      <c r="B72" s="194">
        <v>28</v>
      </c>
      <c r="C72" s="175" t="s">
        <v>3</v>
      </c>
      <c r="D72" s="206" t="s">
        <v>125</v>
      </c>
      <c r="E72" s="203" t="s">
        <v>104</v>
      </c>
      <c r="F72" s="203"/>
      <c r="G72" s="203">
        <v>11</v>
      </c>
      <c r="H72" s="187">
        <v>-400</v>
      </c>
      <c r="I72" s="218">
        <f ca="1">IF($H72+$T72&gt;=0,VLOOKUP($H72+$T72,Imptable!$A$4:$B$28,2),-VLOOKUP(-$H72-$T72,Imptable!$A$4:$B$28,2))</f>
        <v>-6</v>
      </c>
      <c r="J72" s="218">
        <f ca="1">IF($H72+$AR72&gt;=0,VLOOKUP($H72+$AR72,Imptable!$A$4:$B$28,2),-VLOOKUP(-$H72-$AR72,Imptable!$A$4:$B$28,2))</f>
        <v>-10</v>
      </c>
      <c r="K72" s="285" t="e">
        <f ca="1">Results!$AN$128</f>
        <v>#NAME?</v>
      </c>
      <c r="L72" s="289" t="e">
        <f ca="1">Travellers!$AI$103</f>
        <v>#NAME?</v>
      </c>
      <c r="N72" s="194">
        <v>28</v>
      </c>
      <c r="O72" s="175" t="s">
        <v>4</v>
      </c>
      <c r="P72" s="206" t="s">
        <v>111</v>
      </c>
      <c r="Q72" s="203" t="s">
        <v>104</v>
      </c>
      <c r="R72" s="203" t="s">
        <v>151</v>
      </c>
      <c r="S72" s="203">
        <v>11</v>
      </c>
      <c r="T72" s="187">
        <v>150</v>
      </c>
      <c r="U72" s="218">
        <f ca="1">IF($H72+$T72&gt;=0,VLOOKUP($H72+$T72,Imptable!$A$4:$B$28,2),-VLOOKUP(-$H72-$T72,Imptable!$A$4:$B$28,2))</f>
        <v>-6</v>
      </c>
      <c r="V72" s="218">
        <f ca="1">IF($AF72+$T72&gt;=0,VLOOKUP($AF72+$T72,Imptable!$A$4:$B$28,2),-VLOOKUP(-$AF72-$T72,Imptable!$A$4:$B$28,2))</f>
        <v>5</v>
      </c>
      <c r="W72" s="285" t="e">
        <f ca="1">Results!$AN$128</f>
        <v>#NAME?</v>
      </c>
      <c r="X72" s="289" t="e">
        <f ca="1">Travellers!$AJ$109</f>
        <v>#NAME?</v>
      </c>
      <c r="Z72" s="194">
        <v>28</v>
      </c>
      <c r="AA72" s="175" t="s">
        <v>3</v>
      </c>
      <c r="AB72" s="206" t="s">
        <v>125</v>
      </c>
      <c r="AC72" s="203" t="s">
        <v>104</v>
      </c>
      <c r="AD72" s="203" t="s">
        <v>163</v>
      </c>
      <c r="AE72" s="203">
        <v>100</v>
      </c>
      <c r="AF72" s="187">
        <v>50</v>
      </c>
      <c r="AG72" s="218">
        <f ca="1">IF($AF72+$T72&gt;=0,VLOOKUP($AF72+$T72,Imptable!$A$4:$B$28,2),-VLOOKUP(-$AF72-$T72,Imptable!$A$4:$B$28,2))</f>
        <v>5</v>
      </c>
      <c r="AH72" s="218">
        <f ca="1">IF($AF72+$AR72&gt;=0,VLOOKUP($AF72+$AR72,Imptable!$A$4:$B$28,2),-VLOOKUP(-$AF72-$AR72,Imptable!$A$4:$B$28,2))</f>
        <v>0</v>
      </c>
      <c r="AI72" s="285" t="e">
        <f ca="1">Results!$AN$128</f>
        <v>#NAME?</v>
      </c>
      <c r="AJ72" s="289" t="e">
        <f ca="1">Travellers!$AI$104</f>
        <v>#NAME?</v>
      </c>
      <c r="AL72" s="194">
        <v>28</v>
      </c>
      <c r="AM72" s="175" t="s">
        <v>4</v>
      </c>
      <c r="AN72" s="206" t="s">
        <v>101</v>
      </c>
      <c r="AO72" s="203" t="s">
        <v>96</v>
      </c>
      <c r="AP72" s="335" t="s">
        <v>150</v>
      </c>
      <c r="AQ72" s="203">
        <v>9</v>
      </c>
      <c r="AR72" s="187">
        <v>-50</v>
      </c>
      <c r="AS72" s="218">
        <f ca="1">IF($H72+$AR72&gt;=0,VLOOKUP($H72+$AR72,Imptable!$A$4:$B$28,2),-VLOOKUP(-$H72-$AR72,Imptable!$A$4:$B$28,2))</f>
        <v>-10</v>
      </c>
      <c r="AT72" s="218">
        <f ca="1">IF($AF72+$AR72&gt;=0,VLOOKUP($AF72+$AR72,Imptable!$A$4:$B$28,2),-VLOOKUP(-$AF72-$AR72,Imptable!$A$4:$B$28,2))</f>
        <v>0</v>
      </c>
      <c r="AU72" s="285" t="e">
        <f ca="1">Results!$AN$128</f>
        <v>#NAME?</v>
      </c>
      <c r="AV72" s="289" t="e">
        <f ca="1">Travellers!$AJ$110</f>
        <v>#NAME?</v>
      </c>
    </row>
    <row r="73" spans="2:48">
      <c r="B73" s="194">
        <v>29</v>
      </c>
      <c r="C73" s="175" t="s">
        <v>3</v>
      </c>
      <c r="D73" s="206" t="s">
        <v>115</v>
      </c>
      <c r="E73" s="203" t="s">
        <v>96</v>
      </c>
      <c r="F73" s="203"/>
      <c r="G73" s="203">
        <v>7</v>
      </c>
      <c r="H73" s="187">
        <v>200</v>
      </c>
      <c r="I73" s="218">
        <f ca="1">IF($H73+$T73&gt;=0,VLOOKUP($H73+$T73,Imptable!$A$4:$B$28,2),-VLOOKUP(-$H73-$T73,Imptable!$A$4:$B$28,2))</f>
        <v>7</v>
      </c>
      <c r="J73" s="218">
        <f ca="1">IF($H73+$AR73&gt;=0,VLOOKUP($H73+$AR73,Imptable!$A$4:$B$28,2),-VLOOKUP(-$H73-$AR73,Imptable!$A$4:$B$28,2))</f>
        <v>0</v>
      </c>
      <c r="K73" s="285" t="e">
        <f ca="1">Results!$AN$132</f>
        <v>#NAME?</v>
      </c>
      <c r="L73" s="289" t="e">
        <f ca="1">Travellers!$H$119</f>
        <v>#NAME?</v>
      </c>
      <c r="N73" s="194">
        <v>29</v>
      </c>
      <c r="O73" s="175" t="s">
        <v>4</v>
      </c>
      <c r="P73" s="206" t="s">
        <v>99</v>
      </c>
      <c r="Q73" s="203" t="s">
        <v>104</v>
      </c>
      <c r="R73" s="203" t="s">
        <v>178</v>
      </c>
      <c r="S73" s="203">
        <v>8</v>
      </c>
      <c r="T73" s="187">
        <v>110</v>
      </c>
      <c r="U73" s="218">
        <f ca="1">IF($H73+$T73&gt;=0,VLOOKUP($H73+$T73,Imptable!$A$4:$B$28,2),-VLOOKUP(-$H73-$T73,Imptable!$A$4:$B$28,2))</f>
        <v>7</v>
      </c>
      <c r="V73" s="218">
        <f ca="1">IF($AF73+$T73&gt;=0,VLOOKUP($AF73+$T73,Imptable!$A$4:$B$28,2),-VLOOKUP(-$AF73-$T73,Imptable!$A$4:$B$28,2))</f>
        <v>0</v>
      </c>
      <c r="W73" s="285" t="e">
        <f ca="1">Results!$AN$132</f>
        <v>#NAME?</v>
      </c>
      <c r="X73" s="289" t="e">
        <f ca="1">Travellers!$I$125</f>
        <v>#NAME?</v>
      </c>
      <c r="Z73" s="194">
        <v>29</v>
      </c>
      <c r="AA73" s="175" t="s">
        <v>3</v>
      </c>
      <c r="AB73" s="206" t="s">
        <v>99</v>
      </c>
      <c r="AC73" s="203" t="s">
        <v>104</v>
      </c>
      <c r="AD73" s="203" t="s">
        <v>184</v>
      </c>
      <c r="AE73" s="203">
        <v>8</v>
      </c>
      <c r="AF73" s="187">
        <v>-110</v>
      </c>
      <c r="AG73" s="218">
        <f ca="1">IF($AF73+$T73&gt;=0,VLOOKUP($AF73+$T73,Imptable!$A$4:$B$28,2),-VLOOKUP(-$AF73-$T73,Imptable!$A$4:$B$28,2))</f>
        <v>0</v>
      </c>
      <c r="AH73" s="218">
        <f ca="1">IF($AF73+$AR73&gt;=0,VLOOKUP($AF73+$AR73,Imptable!$A$4:$B$28,2),-VLOOKUP(-$AF73-$AR73,Imptable!$A$4:$B$28,2))</f>
        <v>-7</v>
      </c>
      <c r="AI73" s="285" t="e">
        <f ca="1">Results!$AN$132</f>
        <v>#NAME?</v>
      </c>
      <c r="AJ73" s="289" t="e">
        <f ca="1">Travellers!$H$120</f>
        <v>#NAME?</v>
      </c>
      <c r="AL73" s="194">
        <v>29</v>
      </c>
      <c r="AM73" s="175" t="s">
        <v>4</v>
      </c>
      <c r="AN73" s="206" t="s">
        <v>97</v>
      </c>
      <c r="AO73" s="203" t="s">
        <v>104</v>
      </c>
      <c r="AP73" s="203" t="s">
        <v>184</v>
      </c>
      <c r="AQ73" s="203">
        <v>7</v>
      </c>
      <c r="AR73" s="187">
        <v>-200</v>
      </c>
      <c r="AS73" s="218">
        <f ca="1">IF($H73+$AR73&gt;=0,VLOOKUP($H73+$AR73,Imptable!$A$4:$B$28,2),-VLOOKUP(-$H73-$AR73,Imptable!$A$4:$B$28,2))</f>
        <v>0</v>
      </c>
      <c r="AT73" s="218">
        <f ca="1">IF($AF73+$AR73&gt;=0,VLOOKUP($AF73+$AR73,Imptable!$A$4:$B$28,2),-VLOOKUP(-$AF73-$AR73,Imptable!$A$4:$B$28,2))</f>
        <v>-7</v>
      </c>
      <c r="AU73" s="285" t="e">
        <f ca="1">Results!$AN$132</f>
        <v>#NAME?</v>
      </c>
      <c r="AV73" s="289" t="e">
        <f ca="1">Travellers!$I$126</f>
        <v>#NAME?</v>
      </c>
    </row>
    <row r="74" spans="2:48">
      <c r="B74" s="194">
        <v>30</v>
      </c>
      <c r="C74" s="175" t="s">
        <v>3</v>
      </c>
      <c r="D74" s="206" t="s">
        <v>106</v>
      </c>
      <c r="E74" s="203" t="s">
        <v>96</v>
      </c>
      <c r="F74" s="203"/>
      <c r="G74" s="203">
        <v>10</v>
      </c>
      <c r="H74" s="187">
        <v>-130</v>
      </c>
      <c r="I74" s="218">
        <f ca="1">IF($H74+$T74&gt;=0,VLOOKUP($H74+$T74,Imptable!$A$4:$B$28,2),-VLOOKUP(-$H74-$T74,Imptable!$A$4:$B$28,2))</f>
        <v>0</v>
      </c>
      <c r="J74" s="218">
        <f ca="1">IF($H74+$AR74&gt;=0,VLOOKUP($H74+$AR74,Imptable!$A$4:$B$28,2),-VLOOKUP(-$H74-$AR74,Imptable!$A$4:$B$28,2))</f>
        <v>-7</v>
      </c>
      <c r="K74" s="285" t="e">
        <f ca="1">Results!$AN$136</f>
        <v>#NAME?</v>
      </c>
      <c r="L74" s="289" t="e">
        <f ca="1">Travellers!$Q$119</f>
        <v>#NAME?</v>
      </c>
      <c r="N74" s="194">
        <v>30</v>
      </c>
      <c r="O74" s="175" t="s">
        <v>4</v>
      </c>
      <c r="P74" s="206" t="s">
        <v>106</v>
      </c>
      <c r="Q74" s="203" t="s">
        <v>96</v>
      </c>
      <c r="R74" s="203" t="s">
        <v>179</v>
      </c>
      <c r="S74" s="203">
        <v>10</v>
      </c>
      <c r="T74" s="187">
        <v>130</v>
      </c>
      <c r="U74" s="218">
        <f ca="1">IF($H74+$T74&gt;=0,VLOOKUP($H74+$T74,Imptable!$A$4:$B$28,2),-VLOOKUP(-$H74-$T74,Imptable!$A$4:$B$28,2))</f>
        <v>0</v>
      </c>
      <c r="V74" s="218">
        <f ca="1">IF($AF74+$T74&gt;=0,VLOOKUP($AF74+$T74,Imptable!$A$4:$B$28,2),-VLOOKUP(-$AF74-$T74,Imptable!$A$4:$B$28,2))</f>
        <v>-1</v>
      </c>
      <c r="W74" s="285" t="e">
        <f ca="1">Results!$AN$136</f>
        <v>#NAME?</v>
      </c>
      <c r="X74" s="289" t="e">
        <f ca="1">Travellers!$R$125</f>
        <v>#NAME?</v>
      </c>
      <c r="Z74" s="194">
        <v>30</v>
      </c>
      <c r="AA74" s="175" t="s">
        <v>3</v>
      </c>
      <c r="AB74" s="206" t="s">
        <v>106</v>
      </c>
      <c r="AC74" s="203" t="s">
        <v>96</v>
      </c>
      <c r="AD74" s="203" t="s">
        <v>179</v>
      </c>
      <c r="AE74" s="203">
        <v>11</v>
      </c>
      <c r="AF74" s="187">
        <v>-150</v>
      </c>
      <c r="AG74" s="218">
        <f ca="1">IF($AF74+$T74&gt;=0,VLOOKUP($AF74+$T74,Imptable!$A$4:$B$28,2),-VLOOKUP(-$AF74-$T74,Imptable!$A$4:$B$28,2))</f>
        <v>-1</v>
      </c>
      <c r="AH74" s="218">
        <f ca="1">IF($AF74+$AR74&gt;=0,VLOOKUP($AF74+$AR74,Imptable!$A$4:$B$28,2),-VLOOKUP(-$AF74-$AR74,Imptable!$A$4:$B$28,2))</f>
        <v>-7</v>
      </c>
      <c r="AI74" s="285" t="e">
        <f ca="1">Results!$AN$136</f>
        <v>#NAME?</v>
      </c>
      <c r="AJ74" s="289" t="e">
        <f ca="1">Travellers!$Q$120</f>
        <v>#NAME?</v>
      </c>
      <c r="AL74" s="194">
        <v>30</v>
      </c>
      <c r="AM74" s="175" t="s">
        <v>4</v>
      </c>
      <c r="AN74" s="206" t="s">
        <v>107</v>
      </c>
      <c r="AO74" s="203" t="s">
        <v>96</v>
      </c>
      <c r="AP74" s="203" t="s">
        <v>179</v>
      </c>
      <c r="AQ74" s="203">
        <v>5</v>
      </c>
      <c r="AR74" s="187">
        <v>-150</v>
      </c>
      <c r="AS74" s="218">
        <f ca="1">IF($H74+$AR74&gt;=0,VLOOKUP($H74+$AR74,Imptable!$A$4:$B$28,2),-VLOOKUP(-$H74-$AR74,Imptable!$A$4:$B$28,2))</f>
        <v>-7</v>
      </c>
      <c r="AT74" s="218">
        <f ca="1">IF($AF74+$AR74&gt;=0,VLOOKUP($AF74+$AR74,Imptable!$A$4:$B$28,2),-VLOOKUP(-$AF74-$AR74,Imptable!$A$4:$B$28,2))</f>
        <v>-7</v>
      </c>
      <c r="AU74" s="285" t="e">
        <f ca="1">Results!$AN$136</f>
        <v>#NAME?</v>
      </c>
      <c r="AV74" s="289" t="e">
        <f ca="1">Travellers!$R$126</f>
        <v>#NAME?</v>
      </c>
    </row>
    <row r="75" spans="2:48">
      <c r="B75" s="194">
        <v>31</v>
      </c>
      <c r="C75" s="175" t="s">
        <v>3</v>
      </c>
      <c r="D75" s="206" t="s">
        <v>103</v>
      </c>
      <c r="E75" s="203" t="s">
        <v>100</v>
      </c>
      <c r="F75" s="203"/>
      <c r="G75" s="203">
        <v>11</v>
      </c>
      <c r="H75" s="187">
        <v>650</v>
      </c>
      <c r="I75" s="218">
        <f ca="1">IF($H75+$T75&gt;=0,VLOOKUP($H75+$T75,Imptable!$A$4:$B$28,2),-VLOOKUP(-$H75-$T75,Imptable!$A$4:$B$28,2))</f>
        <v>0</v>
      </c>
      <c r="J75" s="218">
        <f ca="1">IF($H75+$AR75&gt;=0,VLOOKUP($H75+$AR75,Imptable!$A$4:$B$28,2),-VLOOKUP(-$H75-$AR75,Imptable!$A$4:$B$28,2))</f>
        <v>0</v>
      </c>
      <c r="K75" s="285" t="e">
        <f ca="1">Results!$AN$140</f>
        <v>#NAME?</v>
      </c>
      <c r="L75" s="289" t="e">
        <f ca="1">Travellers!$Z$119</f>
        <v>#NAME?</v>
      </c>
      <c r="N75" s="194">
        <v>31</v>
      </c>
      <c r="O75" s="175" t="s">
        <v>4</v>
      </c>
      <c r="P75" s="206" t="s">
        <v>103</v>
      </c>
      <c r="Q75" s="203" t="s">
        <v>100</v>
      </c>
      <c r="R75" s="203" t="s">
        <v>180</v>
      </c>
      <c r="S75" s="203">
        <v>11</v>
      </c>
      <c r="T75" s="187">
        <v>-650</v>
      </c>
      <c r="U75" s="218">
        <f ca="1">IF($H75+$T75&gt;=0,VLOOKUP($H75+$T75,Imptable!$A$4:$B$28,2),-VLOOKUP(-$H75-$T75,Imptable!$A$4:$B$28,2))</f>
        <v>0</v>
      </c>
      <c r="V75" s="218">
        <f ca="1">IF($AF75+$T75&gt;=0,VLOOKUP($AF75+$T75,Imptable!$A$4:$B$28,2),-VLOOKUP(-$AF75-$T75,Imptable!$A$4:$B$28,2))</f>
        <v>-1</v>
      </c>
      <c r="W75" s="285" t="e">
        <f ca="1">Results!$AN$140</f>
        <v>#NAME?</v>
      </c>
      <c r="X75" s="289" t="e">
        <f ca="1">Travellers!$AA$125</f>
        <v>#NAME?</v>
      </c>
      <c r="Z75" s="194">
        <v>31</v>
      </c>
      <c r="AA75" s="175" t="s">
        <v>3</v>
      </c>
      <c r="AB75" s="206" t="s">
        <v>97</v>
      </c>
      <c r="AC75" s="203" t="s">
        <v>98</v>
      </c>
      <c r="AD75" s="203" t="s">
        <v>187</v>
      </c>
      <c r="AE75" s="203">
        <v>10</v>
      </c>
      <c r="AF75" s="187">
        <v>630</v>
      </c>
      <c r="AG75" s="218">
        <f ca="1">IF($AF75+$T75&gt;=0,VLOOKUP($AF75+$T75,Imptable!$A$4:$B$28,2),-VLOOKUP(-$AF75-$T75,Imptable!$A$4:$B$28,2))</f>
        <v>-1</v>
      </c>
      <c r="AH75" s="218">
        <f ca="1">IF($AF75+$AR75&gt;=0,VLOOKUP($AF75+$AR75,Imptable!$A$4:$B$28,2),-VLOOKUP(-$AF75-$AR75,Imptable!$A$4:$B$28,2))</f>
        <v>-1</v>
      </c>
      <c r="AI75" s="285" t="e">
        <f ca="1">Results!$AN$140</f>
        <v>#NAME?</v>
      </c>
      <c r="AJ75" s="289" t="e">
        <f ca="1">Travellers!$Z$120</f>
        <v>#NAME?</v>
      </c>
      <c r="AL75" s="194">
        <v>31</v>
      </c>
      <c r="AM75" s="175" t="s">
        <v>4</v>
      </c>
      <c r="AN75" s="206" t="s">
        <v>97</v>
      </c>
      <c r="AO75" s="203" t="s">
        <v>100</v>
      </c>
      <c r="AP75" s="203" t="s">
        <v>179</v>
      </c>
      <c r="AQ75" s="203">
        <v>11</v>
      </c>
      <c r="AR75" s="187">
        <v>-660</v>
      </c>
      <c r="AS75" s="218">
        <f ca="1">IF($H75+$AR75&gt;=0,VLOOKUP($H75+$AR75,Imptable!$A$4:$B$28,2),-VLOOKUP(-$H75-$AR75,Imptable!$A$4:$B$28,2))</f>
        <v>0</v>
      </c>
      <c r="AT75" s="218">
        <f ca="1">IF($AF75+$AR75&gt;=0,VLOOKUP($AF75+$AR75,Imptable!$A$4:$B$28,2),-VLOOKUP(-$AF75-$AR75,Imptable!$A$4:$B$28,2))</f>
        <v>-1</v>
      </c>
      <c r="AU75" s="285" t="e">
        <f ca="1">Results!$AN$140</f>
        <v>#NAME?</v>
      </c>
      <c r="AV75" s="289" t="e">
        <f ca="1">Travellers!$AA$126</f>
        <v>#NAME?</v>
      </c>
    </row>
    <row r="76" spans="2:48" ht="15.75" thickBot="1">
      <c r="B76" s="195">
        <v>32</v>
      </c>
      <c r="C76" s="186" t="s">
        <v>3</v>
      </c>
      <c r="D76" s="207" t="s">
        <v>110</v>
      </c>
      <c r="E76" s="204" t="s">
        <v>104</v>
      </c>
      <c r="F76" s="204"/>
      <c r="G76" s="204">
        <v>10</v>
      </c>
      <c r="H76" s="188">
        <v>-130</v>
      </c>
      <c r="I76" s="220">
        <f ca="1">IF($H76+$T76&gt;=0,VLOOKUP($H76+$T76,Imptable!$A$4:$B$28,2),-VLOOKUP(-$H76-$T76,Imptable!$A$4:$B$28,2))</f>
        <v>-7</v>
      </c>
      <c r="J76" s="218">
        <f ca="1">IF($H76+$AR76&gt;=0,VLOOKUP($H76+$AR76,Imptable!$A$4:$B$28,2),-VLOOKUP(-$H76-$AR76,Imptable!$A$4:$B$28,2))</f>
        <v>-6</v>
      </c>
      <c r="K76" s="286" t="e">
        <f ca="1">Results!$AN$144</f>
        <v>#NAME?</v>
      </c>
      <c r="L76" s="290" t="e">
        <f ca="1">Travellers!$AI$119</f>
        <v>#NAME?</v>
      </c>
      <c r="N76" s="195">
        <v>32</v>
      </c>
      <c r="O76" s="186" t="s">
        <v>4</v>
      </c>
      <c r="P76" s="207" t="s">
        <v>105</v>
      </c>
      <c r="Q76" s="204" t="s">
        <v>98</v>
      </c>
      <c r="R76" s="204" t="s">
        <v>118</v>
      </c>
      <c r="S76" s="204">
        <v>9</v>
      </c>
      <c r="T76" s="188">
        <v>-140</v>
      </c>
      <c r="U76" s="220">
        <f ca="1">IF($H76+$T76&gt;=0,VLOOKUP($H76+$T76,Imptable!$A$4:$B$28,2),-VLOOKUP(-$H76-$T76,Imptable!$A$4:$B$28,2))</f>
        <v>-7</v>
      </c>
      <c r="V76" s="220">
        <f ca="1">IF($AF76+$T76&gt;=0,VLOOKUP($AF76+$T76,Imptable!$A$4:$B$28,2),-VLOOKUP(-$AF76-$T76,Imptable!$A$4:$B$28,2))</f>
        <v>-6</v>
      </c>
      <c r="W76" s="286" t="e">
        <f ca="1">Results!$AN$144</f>
        <v>#NAME?</v>
      </c>
      <c r="X76" s="290" t="e">
        <f ca="1">Travellers!$AJ$125</f>
        <v>#NAME?</v>
      </c>
      <c r="Z76" s="195">
        <v>32</v>
      </c>
      <c r="AA76" s="186" t="s">
        <v>3</v>
      </c>
      <c r="AB76" s="207" t="s">
        <v>123</v>
      </c>
      <c r="AC76" s="204" t="s">
        <v>100</v>
      </c>
      <c r="AD76" s="204" t="s">
        <v>188</v>
      </c>
      <c r="AE76" s="204">
        <v>7</v>
      </c>
      <c r="AF76" s="188">
        <v>-100</v>
      </c>
      <c r="AG76" s="220">
        <f ca="1">IF($AF76+$T76&gt;=0,VLOOKUP($AF76+$T76,Imptable!$A$4:$B$28,2),-VLOOKUP(-$AF76-$T76,Imptable!$A$4:$B$28,2))</f>
        <v>-6</v>
      </c>
      <c r="AH76" s="218">
        <f ca="1">IF($AF76+$AR76&gt;=0,VLOOKUP($AF76+$AR76,Imptable!$A$4:$B$28,2),-VLOOKUP(-$AF76-$AR76,Imptable!$A$4:$B$28,2))</f>
        <v>-5</v>
      </c>
      <c r="AI76" s="286" t="e">
        <f ca="1">Results!$AN$144</f>
        <v>#NAME?</v>
      </c>
      <c r="AJ76" s="290" t="e">
        <f ca="1">Travellers!$AI$120</f>
        <v>#NAME?</v>
      </c>
      <c r="AL76" s="195">
        <v>32</v>
      </c>
      <c r="AM76" s="186" t="s">
        <v>4</v>
      </c>
      <c r="AN76" s="207" t="s">
        <v>154</v>
      </c>
      <c r="AO76" s="204" t="s">
        <v>98</v>
      </c>
      <c r="AP76" s="204" t="s">
        <v>163</v>
      </c>
      <c r="AQ76" s="204">
        <v>8</v>
      </c>
      <c r="AR76" s="188">
        <v>-110</v>
      </c>
      <c r="AS76" s="218">
        <f ca="1">IF($H76+$AR76&gt;=0,VLOOKUP($H76+$AR76,Imptable!$A$4:$B$28,2),-VLOOKUP(-$H76-$AR76,Imptable!$A$4:$B$28,2))</f>
        <v>-6</v>
      </c>
      <c r="AT76" s="218">
        <f ca="1">IF($AF76+$AR76&gt;=0,VLOOKUP($AF76+$AR76,Imptable!$A$4:$B$28,2),-VLOOKUP(-$AF76-$AR76,Imptable!$A$4:$B$28,2))</f>
        <v>-5</v>
      </c>
      <c r="AU76" s="286" t="e">
        <f ca="1">Results!$AN$144</f>
        <v>#NAME?</v>
      </c>
      <c r="AV76" s="290" t="e">
        <f ca="1">Travellers!$AJ$126</f>
        <v>#NAME?</v>
      </c>
    </row>
    <row r="77" spans="2:48" ht="15.75" thickBot="1">
      <c r="I77" s="223">
        <f>SUM(I45:I76)</f>
        <v>22</v>
      </c>
      <c r="J77" s="222">
        <f>SUM(J45:J76)</f>
        <v>-18</v>
      </c>
      <c r="L77" s="291" t="e">
        <f ca="1">SUM(L45:L76)</f>
        <v>#NAME?</v>
      </c>
      <c r="U77" s="221">
        <f>SUM(U45:U76)</f>
        <v>22</v>
      </c>
      <c r="V77" s="222">
        <f>SUM(V45:V76)</f>
        <v>-31</v>
      </c>
      <c r="X77" s="291" t="e">
        <f ca="1">SUM(X45:X76)</f>
        <v>#NAME?</v>
      </c>
      <c r="AG77" s="221">
        <f>SUM(AG45:AG76)</f>
        <v>-31</v>
      </c>
      <c r="AH77" s="222">
        <f>SUM(AH45:AH76)</f>
        <v>-74</v>
      </c>
      <c r="AJ77" s="291" t="e">
        <f ca="1">SUM(AJ45:AJ76)</f>
        <v>#NAME?</v>
      </c>
      <c r="AS77" s="221">
        <f>SUM(AS45:AS76)</f>
        <v>-18</v>
      </c>
      <c r="AT77" s="222">
        <f>SUM(AT45:AT76)</f>
        <v>-74</v>
      </c>
      <c r="AV77" s="291" t="e">
        <f ca="1">SUM(AV45:AV76)</f>
        <v>#NAME?</v>
      </c>
    </row>
    <row r="78" spans="2:48" ht="15.75" thickBot="1">
      <c r="I78" s="357">
        <f>I77+J77</f>
        <v>4</v>
      </c>
      <c r="J78" s="358"/>
      <c r="U78" s="359">
        <f>U77+V77</f>
        <v>-9</v>
      </c>
      <c r="V78" s="360"/>
      <c r="AG78" s="357">
        <f>AG77+AH77</f>
        <v>-105</v>
      </c>
      <c r="AH78" s="358"/>
      <c r="AS78" s="357">
        <f>AS77+AT77</f>
        <v>-92</v>
      </c>
      <c r="AT78" s="358"/>
    </row>
    <row r="80" spans="2:48" ht="15.75" thickBot="1"/>
    <row r="81" spans="2:48">
      <c r="B81" s="248" t="s">
        <v>19</v>
      </c>
      <c r="C81" s="249"/>
      <c r="D81" s="250" t="s">
        <v>195</v>
      </c>
      <c r="E81" s="251"/>
      <c r="F81" s="251"/>
      <c r="G81" s="251"/>
      <c r="H81" s="252"/>
      <c r="I81" s="350"/>
      <c r="J81" s="350"/>
      <c r="K81" s="252"/>
      <c r="L81" s="288"/>
      <c r="N81" s="253" t="s">
        <v>29</v>
      </c>
      <c r="O81" s="254"/>
      <c r="P81" s="255" t="s">
        <v>95</v>
      </c>
      <c r="Q81" s="256"/>
      <c r="R81" s="256"/>
      <c r="S81" s="256"/>
      <c r="T81" s="257"/>
      <c r="U81" s="351"/>
      <c r="V81" s="351"/>
      <c r="W81" s="257"/>
      <c r="X81" s="294"/>
      <c r="Z81" s="236" t="s">
        <v>89</v>
      </c>
      <c r="AA81" s="237"/>
      <c r="AB81" s="238" t="s">
        <v>38</v>
      </c>
      <c r="AC81" s="239"/>
      <c r="AD81" s="239"/>
      <c r="AE81" s="239"/>
      <c r="AF81" s="240"/>
      <c r="AG81" s="258"/>
      <c r="AH81" s="258"/>
      <c r="AI81" s="240"/>
      <c r="AJ81" s="293"/>
      <c r="AL81" s="259" t="s">
        <v>31</v>
      </c>
      <c r="AM81" s="260"/>
      <c r="AN81" s="261" t="s">
        <v>196</v>
      </c>
      <c r="AO81" s="262"/>
      <c r="AP81" s="262"/>
      <c r="AQ81" s="262"/>
      <c r="AR81" s="263"/>
      <c r="AS81" s="352"/>
      <c r="AT81" s="352"/>
      <c r="AU81" s="263"/>
      <c r="AV81" s="298"/>
    </row>
    <row r="82" spans="2:48">
      <c r="B82" s="192"/>
      <c r="C82" s="183"/>
      <c r="D82" s="7"/>
      <c r="E82" s="7"/>
      <c r="F82" s="7"/>
      <c r="G82" s="7"/>
      <c r="H82" s="197" t="s">
        <v>81</v>
      </c>
      <c r="I82" s="353" t="s">
        <v>37</v>
      </c>
      <c r="J82" s="354"/>
      <c r="K82" s="355" t="s">
        <v>74</v>
      </c>
      <c r="L82" s="356"/>
      <c r="N82" s="192"/>
      <c r="O82" s="183"/>
      <c r="P82" s="7"/>
      <c r="Q82" s="7"/>
      <c r="R82" s="7"/>
      <c r="S82" s="7"/>
      <c r="T82" s="197" t="s">
        <v>81</v>
      </c>
      <c r="U82" s="353" t="s">
        <v>37</v>
      </c>
      <c r="V82" s="354"/>
      <c r="W82" s="355" t="s">
        <v>74</v>
      </c>
      <c r="X82" s="356"/>
      <c r="Z82" s="192"/>
      <c r="AA82" s="183"/>
      <c r="AB82" s="7"/>
      <c r="AC82" s="7"/>
      <c r="AD82" s="7"/>
      <c r="AE82" s="7"/>
      <c r="AF82" s="197" t="s">
        <v>81</v>
      </c>
      <c r="AG82" s="353" t="s">
        <v>37</v>
      </c>
      <c r="AH82" s="354"/>
      <c r="AI82" s="355" t="s">
        <v>74</v>
      </c>
      <c r="AJ82" s="356"/>
      <c r="AL82" s="192"/>
      <c r="AM82" s="183"/>
      <c r="AN82" s="7"/>
      <c r="AO82" s="7"/>
      <c r="AP82" s="7"/>
      <c r="AQ82" s="7"/>
      <c r="AR82" s="197" t="s">
        <v>81</v>
      </c>
      <c r="AS82" s="353" t="s">
        <v>37</v>
      </c>
      <c r="AT82" s="354"/>
      <c r="AU82" s="355" t="s">
        <v>74</v>
      </c>
      <c r="AV82" s="356"/>
    </row>
    <row r="83" spans="2:48">
      <c r="B83" s="193" t="s">
        <v>1</v>
      </c>
      <c r="C83" s="178" t="s">
        <v>80</v>
      </c>
      <c r="D83" s="174" t="s">
        <v>5</v>
      </c>
      <c r="E83" s="174" t="s">
        <v>75</v>
      </c>
      <c r="F83" s="174" t="s">
        <v>32</v>
      </c>
      <c r="G83" s="174" t="s">
        <v>76</v>
      </c>
      <c r="H83" s="198" t="s">
        <v>77</v>
      </c>
      <c r="I83" s="8" t="s">
        <v>90</v>
      </c>
      <c r="J83" s="198" t="s">
        <v>91</v>
      </c>
      <c r="K83" s="284" t="s">
        <v>94</v>
      </c>
      <c r="L83" s="198" t="s">
        <v>82</v>
      </c>
      <c r="N83" s="193" t="s">
        <v>1</v>
      </c>
      <c r="O83" s="178" t="s">
        <v>80</v>
      </c>
      <c r="P83" s="174" t="s">
        <v>5</v>
      </c>
      <c r="Q83" s="174" t="s">
        <v>75</v>
      </c>
      <c r="R83" s="174" t="s">
        <v>32</v>
      </c>
      <c r="S83" s="174" t="s">
        <v>76</v>
      </c>
      <c r="T83" s="198" t="s">
        <v>77</v>
      </c>
      <c r="U83" s="8" t="s">
        <v>92</v>
      </c>
      <c r="V83" s="198" t="s">
        <v>93</v>
      </c>
      <c r="W83" s="284" t="s">
        <v>94</v>
      </c>
      <c r="X83" s="198" t="s">
        <v>82</v>
      </c>
      <c r="Z83" s="193" t="s">
        <v>1</v>
      </c>
      <c r="AA83" s="178" t="s">
        <v>80</v>
      </c>
      <c r="AB83" s="174" t="s">
        <v>5</v>
      </c>
      <c r="AC83" s="174" t="s">
        <v>75</v>
      </c>
      <c r="AD83" s="174" t="s">
        <v>32</v>
      </c>
      <c r="AE83" s="174" t="s">
        <v>76</v>
      </c>
      <c r="AF83" s="198" t="s">
        <v>77</v>
      </c>
      <c r="AG83" s="8" t="s">
        <v>90</v>
      </c>
      <c r="AH83" s="198" t="s">
        <v>91</v>
      </c>
      <c r="AI83" s="284" t="s">
        <v>94</v>
      </c>
      <c r="AJ83" s="198" t="s">
        <v>82</v>
      </c>
      <c r="AL83" s="193" t="s">
        <v>1</v>
      </c>
      <c r="AM83" s="178" t="s">
        <v>80</v>
      </c>
      <c r="AN83" s="174" t="s">
        <v>5</v>
      </c>
      <c r="AO83" s="174" t="s">
        <v>75</v>
      </c>
      <c r="AP83" s="174" t="s">
        <v>32</v>
      </c>
      <c r="AQ83" s="174" t="s">
        <v>76</v>
      </c>
      <c r="AR83" s="198" t="s">
        <v>77</v>
      </c>
      <c r="AS83" s="8" t="s">
        <v>92</v>
      </c>
      <c r="AT83" s="198" t="s">
        <v>93</v>
      </c>
      <c r="AU83" s="284" t="s">
        <v>94</v>
      </c>
      <c r="AV83" s="198" t="s">
        <v>82</v>
      </c>
    </row>
    <row r="84" spans="2:48">
      <c r="B84" s="194">
        <v>1</v>
      </c>
      <c r="C84" s="175" t="s">
        <v>3</v>
      </c>
      <c r="D84" s="177" t="s">
        <v>97</v>
      </c>
      <c r="E84" s="176" t="s">
        <v>96</v>
      </c>
      <c r="F84" s="176"/>
      <c r="G84" s="176">
        <v>8</v>
      </c>
      <c r="H84" s="190">
        <v>50</v>
      </c>
      <c r="I84" s="218">
        <f ca="1">IF($H84+$T84&gt;=0,VLOOKUP($H84+$T84,Imptable!$A$4:$B$28,2),-VLOOKUP(-$H84-$T84,Imptable!$A$4:$B$28,2))</f>
        <v>10</v>
      </c>
      <c r="J84" s="218">
        <f ca="1">IF($H84+$AR84&gt;=0,VLOOKUP($H84+$AR84,Imptable!$A$4:$B$28,2),-VLOOKUP(-$H84-$AR84,Imptable!$A$4:$B$28,2))</f>
        <v>10</v>
      </c>
      <c r="K84" s="285" t="e">
        <f ca="1">Results!$AN$20</f>
        <v>#NAME?</v>
      </c>
      <c r="L84" s="289" t="e">
        <f ca="1">Travellers!$H$9</f>
        <v>#NAME?</v>
      </c>
      <c r="N84" s="194">
        <v>1</v>
      </c>
      <c r="O84" s="175" t="s">
        <v>4</v>
      </c>
      <c r="P84" s="177" t="s">
        <v>97</v>
      </c>
      <c r="Q84" s="176" t="s">
        <v>96</v>
      </c>
      <c r="R84" s="176"/>
      <c r="S84" s="176">
        <v>10</v>
      </c>
      <c r="T84" s="190">
        <v>430</v>
      </c>
      <c r="U84" s="218">
        <f ca="1">IF($H84+$T84&gt;=0,VLOOKUP($H84+$T84,Imptable!$A$4:$B$28,2),-VLOOKUP(-$H84-$T84,Imptable!$A$4:$B$28,2))</f>
        <v>10</v>
      </c>
      <c r="V84" s="218">
        <f ca="1">IF($AF84+$T84&gt;=0,VLOOKUP($AF84+$T84,Imptable!$A$4:$B$28,2),-VLOOKUP(-$AF84-$T84,Imptable!$A$4:$B$28,2))</f>
        <v>8</v>
      </c>
      <c r="W84" s="285" t="e">
        <f ca="1">Results!$AN$20</f>
        <v>#NAME?</v>
      </c>
      <c r="X84" s="289" t="e">
        <f ca="1">Travellers!$I$15</f>
        <v>#NAME?</v>
      </c>
      <c r="Z84" s="194">
        <v>1</v>
      </c>
      <c r="AA84" s="175" t="s">
        <v>3</v>
      </c>
      <c r="AB84" s="177" t="s">
        <v>110</v>
      </c>
      <c r="AC84" s="176" t="s">
        <v>104</v>
      </c>
      <c r="AD84" s="176"/>
      <c r="AE84" s="176">
        <v>9</v>
      </c>
      <c r="AF84" s="190">
        <v>-110</v>
      </c>
      <c r="AG84" s="218">
        <f ca="1">IF($AF84+$T84&gt;=0,VLOOKUP($AF84+$T84,Imptable!$A$4:$B$28,2),-VLOOKUP(-$AF84-$T84,Imptable!$A$4:$B$28,2))</f>
        <v>8</v>
      </c>
      <c r="AH84" s="218">
        <f ca="1">IF($AF84+$AR84&gt;=0,VLOOKUP($AF84+$AR84,Imptable!$A$4:$B$28,2),-VLOOKUP(-$AF84-$AR84,Imptable!$A$4:$B$28,2))</f>
        <v>8</v>
      </c>
      <c r="AI84" s="285" t="e">
        <f ca="1">Results!$AN$20</f>
        <v>#NAME?</v>
      </c>
      <c r="AJ84" s="289" t="e">
        <f ca="1">Travellers!$H$10</f>
        <v>#NAME?</v>
      </c>
      <c r="AL84" s="194">
        <v>1</v>
      </c>
      <c r="AM84" s="175" t="s">
        <v>4</v>
      </c>
      <c r="AN84" s="177" t="s">
        <v>97</v>
      </c>
      <c r="AO84" s="176" t="s">
        <v>96</v>
      </c>
      <c r="AP84" s="176" t="s">
        <v>147</v>
      </c>
      <c r="AQ84" s="176">
        <v>10</v>
      </c>
      <c r="AR84" s="190">
        <v>430</v>
      </c>
      <c r="AS84" s="218">
        <f ca="1">IF($H84+$AR84&gt;=0,VLOOKUP($H84+$AR84,Imptable!$A$4:$B$28,2),-VLOOKUP(-$H84-$AR84,Imptable!$A$4:$B$28,2))</f>
        <v>10</v>
      </c>
      <c r="AT84" s="218">
        <f ca="1">IF($AF84+$AR84&gt;=0,VLOOKUP($AF84+$AR84,Imptable!$A$4:$B$28,2),-VLOOKUP(-$AF84-$AR84,Imptable!$A$4:$B$28,2))</f>
        <v>8</v>
      </c>
      <c r="AU84" s="285" t="e">
        <f ca="1">Results!$AN$20</f>
        <v>#NAME?</v>
      </c>
      <c r="AV84" s="289" t="e">
        <f ca="1">Travellers!$I$16</f>
        <v>#NAME?</v>
      </c>
    </row>
    <row r="85" spans="2:48">
      <c r="B85" s="194">
        <v>2</v>
      </c>
      <c r="C85" s="175" t="s">
        <v>3</v>
      </c>
      <c r="D85" s="177" t="s">
        <v>106</v>
      </c>
      <c r="E85" s="176" t="s">
        <v>96</v>
      </c>
      <c r="F85" s="176"/>
      <c r="G85" s="176">
        <v>9</v>
      </c>
      <c r="H85" s="190">
        <v>-110</v>
      </c>
      <c r="I85" s="218">
        <f ca="1">IF($H85+$T85&gt;=0,VLOOKUP($H85+$T85,Imptable!$A$4:$B$28,2),-VLOOKUP(-$H85-$T85,Imptable!$A$4:$B$28,2))</f>
        <v>-12</v>
      </c>
      <c r="J85" s="218">
        <f ca="1">IF($H85+$AR85&gt;=0,VLOOKUP($H85+$AR85,Imptable!$A$4:$B$28,2),-VLOOKUP(-$H85-$AR85,Imptable!$A$4:$B$28,2))</f>
        <v>-3</v>
      </c>
      <c r="K85" s="285" t="e">
        <f ca="1">Results!$AN$24</f>
        <v>#NAME?</v>
      </c>
      <c r="L85" s="289" t="e">
        <f ca="1">Travellers!$Q$9</f>
        <v>#NAME?</v>
      </c>
      <c r="N85" s="194">
        <v>2</v>
      </c>
      <c r="O85" s="175" t="s">
        <v>4</v>
      </c>
      <c r="P85" s="177" t="s">
        <v>186</v>
      </c>
      <c r="Q85" s="176" t="s">
        <v>96</v>
      </c>
      <c r="R85" s="176"/>
      <c r="S85" s="176">
        <v>4</v>
      </c>
      <c r="T85" s="190">
        <v>-500</v>
      </c>
      <c r="U85" s="218">
        <f ca="1">IF($H85+$T85&gt;=0,VLOOKUP($H85+$T85,Imptable!$A$4:$B$28,2),-VLOOKUP(-$H85-$T85,Imptable!$A$4:$B$28,2))</f>
        <v>-12</v>
      </c>
      <c r="V85" s="218">
        <f ca="1">IF($AF85+$T85&gt;=0,VLOOKUP($AF85+$T85,Imptable!$A$4:$B$28,2),-VLOOKUP(-$AF85-$T85,Imptable!$A$4:$B$28,2))</f>
        <v>-9</v>
      </c>
      <c r="W85" s="285" t="e">
        <f ca="1">Results!$AN$24</f>
        <v>#NAME?</v>
      </c>
      <c r="X85" s="289" t="e">
        <f ca="1">Travellers!$R$15</f>
        <v>#NAME?</v>
      </c>
      <c r="Z85" s="194">
        <v>2</v>
      </c>
      <c r="AA85" s="175" t="s">
        <v>3</v>
      </c>
      <c r="AB85" s="177" t="s">
        <v>112</v>
      </c>
      <c r="AC85" s="176" t="s">
        <v>98</v>
      </c>
      <c r="AD85" s="176"/>
      <c r="AE85" s="176">
        <v>9</v>
      </c>
      <c r="AF85" s="190">
        <v>110</v>
      </c>
      <c r="AG85" s="218">
        <f ca="1">IF($AF85+$T85&gt;=0,VLOOKUP($AF85+$T85,Imptable!$A$4:$B$28,2),-VLOOKUP(-$AF85-$T85,Imptable!$A$4:$B$28,2))</f>
        <v>-9</v>
      </c>
      <c r="AH85" s="218">
        <f ca="1">IF($AF85+$AR85&gt;=0,VLOOKUP($AF85+$AR85,Imptable!$A$4:$B$28,2),-VLOOKUP(-$AF85-$AR85,Imptable!$A$4:$B$28,2))</f>
        <v>3</v>
      </c>
      <c r="AI85" s="285" t="e">
        <f ca="1">Results!$AN$24</f>
        <v>#NAME?</v>
      </c>
      <c r="AJ85" s="289" t="e">
        <f ca="1">Travellers!$Q$10</f>
        <v>#NAME?</v>
      </c>
      <c r="AL85" s="194">
        <v>2</v>
      </c>
      <c r="AM85" s="175" t="s">
        <v>4</v>
      </c>
      <c r="AN85" s="177" t="s">
        <v>132</v>
      </c>
      <c r="AO85" s="176"/>
      <c r="AP85" s="176"/>
      <c r="AQ85" s="176"/>
      <c r="AR85" s="190">
        <v>0</v>
      </c>
      <c r="AS85" s="218">
        <f ca="1">IF($H85+$AR85&gt;=0,VLOOKUP($H85+$AR85,Imptable!$A$4:$B$28,2),-VLOOKUP(-$H85-$AR85,Imptable!$A$4:$B$28,2))</f>
        <v>-3</v>
      </c>
      <c r="AT85" s="218">
        <f ca="1">IF($AF85+$AR85&gt;=0,VLOOKUP($AF85+$AR85,Imptable!$A$4:$B$28,2),-VLOOKUP(-$AF85-$AR85,Imptable!$A$4:$B$28,2))</f>
        <v>3</v>
      </c>
      <c r="AU85" s="285" t="e">
        <f ca="1">Results!$AN$24</f>
        <v>#NAME?</v>
      </c>
      <c r="AV85" s="289" t="e">
        <f ca="1">Travellers!$R$16</f>
        <v>#NAME?</v>
      </c>
    </row>
    <row r="86" spans="2:48">
      <c r="B86" s="194">
        <v>3</v>
      </c>
      <c r="C86" s="175" t="s">
        <v>3</v>
      </c>
      <c r="D86" s="177" t="s">
        <v>110</v>
      </c>
      <c r="E86" s="176" t="s">
        <v>104</v>
      </c>
      <c r="F86" s="176"/>
      <c r="G86" s="176">
        <v>12</v>
      </c>
      <c r="H86" s="190">
        <v>-170</v>
      </c>
      <c r="I86" s="218">
        <f ca="1">IF($H86+$T86&gt;=0,VLOOKUP($H86+$T86,Imptable!$A$4:$B$28,2),-VLOOKUP(-$H86-$T86,Imptable!$A$4:$B$28,2))</f>
        <v>-7</v>
      </c>
      <c r="J86" s="218">
        <f ca="1">IF($H86+$AR86&gt;=0,VLOOKUP($H86+$AR86,Imptable!$A$4:$B$28,2),-VLOOKUP(-$H86-$AR86,Imptable!$A$4:$B$28,2))</f>
        <v>0</v>
      </c>
      <c r="K86" s="285" t="e">
        <f ca="1">Results!$AN$28</f>
        <v>#NAME?</v>
      </c>
      <c r="L86" s="289" t="e">
        <f ca="1">Travellers!$Z$9</f>
        <v>#NAME?</v>
      </c>
      <c r="N86" s="194">
        <v>3</v>
      </c>
      <c r="O86" s="175" t="s">
        <v>4</v>
      </c>
      <c r="P86" s="177" t="s">
        <v>114</v>
      </c>
      <c r="Q86" s="176" t="s">
        <v>96</v>
      </c>
      <c r="R86" s="176"/>
      <c r="S86" s="176">
        <v>10</v>
      </c>
      <c r="T86" s="190">
        <v>-100</v>
      </c>
      <c r="U86" s="218">
        <f ca="1">IF($H86+$T86&gt;=0,VLOOKUP($H86+$T86,Imptable!$A$4:$B$28,2),-VLOOKUP(-$H86-$T86,Imptable!$A$4:$B$28,2))</f>
        <v>-7</v>
      </c>
      <c r="V86" s="218">
        <f ca="1">IF($AF86+$T86&gt;=0,VLOOKUP($AF86+$T86,Imptable!$A$4:$B$28,2),-VLOOKUP(-$AF86-$T86,Imptable!$A$4:$B$28,2))</f>
        <v>1</v>
      </c>
      <c r="W86" s="285" t="e">
        <f ca="1">Results!$AN$28</f>
        <v>#NAME?</v>
      </c>
      <c r="X86" s="289" t="e">
        <f ca="1">Travellers!$AA$15</f>
        <v>#NAME?</v>
      </c>
      <c r="Z86" s="194">
        <v>3</v>
      </c>
      <c r="AA86" s="175" t="s">
        <v>3</v>
      </c>
      <c r="AB86" s="177" t="s">
        <v>99</v>
      </c>
      <c r="AC86" s="176" t="s">
        <v>100</v>
      </c>
      <c r="AD86" s="176"/>
      <c r="AE86" s="176">
        <v>9</v>
      </c>
      <c r="AF86" s="190">
        <v>140</v>
      </c>
      <c r="AG86" s="218">
        <f ca="1">IF($AF86+$T86&gt;=0,VLOOKUP($AF86+$T86,Imptable!$A$4:$B$28,2),-VLOOKUP(-$AF86-$T86,Imptable!$A$4:$B$28,2))</f>
        <v>1</v>
      </c>
      <c r="AH86" s="218">
        <f ca="1">IF($AF86+$AR86&gt;=0,VLOOKUP($AF86+$AR86,Imptable!$A$4:$B$28,2),-VLOOKUP(-$AF86-$AR86,Imptable!$A$4:$B$28,2))</f>
        <v>7</v>
      </c>
      <c r="AI86" s="285" t="e">
        <f ca="1">Results!$AN$28</f>
        <v>#NAME?</v>
      </c>
      <c r="AJ86" s="289" t="e">
        <f ca="1">Travellers!$Z$10</f>
        <v>#NAME?</v>
      </c>
      <c r="AL86" s="194">
        <v>3</v>
      </c>
      <c r="AM86" s="175" t="s">
        <v>4</v>
      </c>
      <c r="AN86" s="177" t="s">
        <v>111</v>
      </c>
      <c r="AO86" s="176" t="s">
        <v>104</v>
      </c>
      <c r="AP86" s="176" t="s">
        <v>160</v>
      </c>
      <c r="AQ86" s="176">
        <v>12</v>
      </c>
      <c r="AR86" s="190">
        <v>170</v>
      </c>
      <c r="AS86" s="218">
        <f ca="1">IF($H86+$AR86&gt;=0,VLOOKUP($H86+$AR86,Imptable!$A$4:$B$28,2),-VLOOKUP(-$H86-$AR86,Imptable!$A$4:$B$28,2))</f>
        <v>0</v>
      </c>
      <c r="AT86" s="218">
        <f ca="1">IF($AF86+$AR86&gt;=0,VLOOKUP($AF86+$AR86,Imptable!$A$4:$B$28,2),-VLOOKUP(-$AF86-$AR86,Imptable!$A$4:$B$28,2))</f>
        <v>7</v>
      </c>
      <c r="AU86" s="285" t="e">
        <f ca="1">Results!$AN$28</f>
        <v>#NAME?</v>
      </c>
      <c r="AV86" s="289" t="e">
        <f ca="1">Travellers!$AA$16</f>
        <v>#NAME?</v>
      </c>
    </row>
    <row r="87" spans="2:48">
      <c r="B87" s="194">
        <v>4</v>
      </c>
      <c r="C87" s="175" t="s">
        <v>3</v>
      </c>
      <c r="D87" s="177" t="s">
        <v>101</v>
      </c>
      <c r="E87" s="176" t="s">
        <v>104</v>
      </c>
      <c r="F87" s="176"/>
      <c r="G87" s="176">
        <v>9</v>
      </c>
      <c r="H87" s="190">
        <v>100</v>
      </c>
      <c r="I87" s="218">
        <f ca="1">IF($H87+$T87&gt;=0,VLOOKUP($H87+$T87,Imptable!$A$4:$B$28,2),-VLOOKUP(-$H87-$T87,Imptable!$A$4:$B$28,2))</f>
        <v>0</v>
      </c>
      <c r="J87" s="218">
        <f ca="1">IF($H87+$AR87&gt;=0,VLOOKUP($H87+$AR87,Imptable!$A$4:$B$28,2),-VLOOKUP(-$H87-$AR87,Imptable!$A$4:$B$28,2))</f>
        <v>6</v>
      </c>
      <c r="K87" s="285" t="e">
        <f ca="1">Results!$AN$32</f>
        <v>#NAME?</v>
      </c>
      <c r="L87" s="289" t="e">
        <f ca="1">Travellers!$AI$9</f>
        <v>#NAME?</v>
      </c>
      <c r="N87" s="194">
        <v>4</v>
      </c>
      <c r="O87" s="175" t="s">
        <v>4</v>
      </c>
      <c r="P87" s="177" t="s">
        <v>103</v>
      </c>
      <c r="Q87" s="176" t="s">
        <v>96</v>
      </c>
      <c r="R87" s="176"/>
      <c r="S87" s="176">
        <v>9</v>
      </c>
      <c r="T87" s="190">
        <v>-100</v>
      </c>
      <c r="U87" s="218">
        <f ca="1">IF($H87+$T87&gt;=0,VLOOKUP($H87+$T87,Imptable!$A$4:$B$28,2),-VLOOKUP(-$H87-$T87,Imptable!$A$4:$B$28,2))</f>
        <v>0</v>
      </c>
      <c r="V87" s="218">
        <f ca="1">IF($AF87+$T87&gt;=0,VLOOKUP($AF87+$T87,Imptable!$A$4:$B$28,2),-VLOOKUP(-$AF87-$T87,Imptable!$A$4:$B$28,2))</f>
        <v>-12</v>
      </c>
      <c r="W87" s="285" t="e">
        <f ca="1">Results!$AN$32</f>
        <v>#NAME?</v>
      </c>
      <c r="X87" s="289" t="e">
        <f ca="1">Travellers!$AJ$15</f>
        <v>#NAME?</v>
      </c>
      <c r="Z87" s="194">
        <v>4</v>
      </c>
      <c r="AA87" s="175" t="s">
        <v>3</v>
      </c>
      <c r="AB87" s="177" t="s">
        <v>101</v>
      </c>
      <c r="AC87" s="176" t="s">
        <v>104</v>
      </c>
      <c r="AD87" s="176"/>
      <c r="AE87" s="176">
        <v>10</v>
      </c>
      <c r="AF87" s="190">
        <v>-620</v>
      </c>
      <c r="AG87" s="218">
        <f ca="1">IF($AF87+$T87&gt;=0,VLOOKUP($AF87+$T87,Imptable!$A$4:$B$28,2),-VLOOKUP(-$AF87-$T87,Imptable!$A$4:$B$28,2))</f>
        <v>-12</v>
      </c>
      <c r="AH87" s="218">
        <f ca="1">IF($AF87+$AR87&gt;=0,VLOOKUP($AF87+$AR87,Imptable!$A$4:$B$28,2),-VLOOKUP(-$AF87-$AR87,Imptable!$A$4:$B$28,2))</f>
        <v>-10</v>
      </c>
      <c r="AI87" s="285" t="e">
        <f ca="1">Results!$AN$32</f>
        <v>#NAME?</v>
      </c>
      <c r="AJ87" s="289" t="e">
        <f ca="1">Travellers!$AI$10</f>
        <v>#NAME?</v>
      </c>
      <c r="AL87" s="194">
        <v>4</v>
      </c>
      <c r="AM87" s="175" t="s">
        <v>4</v>
      </c>
      <c r="AN87" s="177" t="s">
        <v>115</v>
      </c>
      <c r="AO87" s="176" t="s">
        <v>104</v>
      </c>
      <c r="AP87" s="176" t="s">
        <v>121</v>
      </c>
      <c r="AQ87" s="176">
        <v>9</v>
      </c>
      <c r="AR87" s="190">
        <v>140</v>
      </c>
      <c r="AS87" s="218">
        <f ca="1">IF($H87+$AR87&gt;=0,VLOOKUP($H87+$AR87,Imptable!$A$4:$B$28,2),-VLOOKUP(-$H87-$AR87,Imptable!$A$4:$B$28,2))</f>
        <v>6</v>
      </c>
      <c r="AT87" s="218">
        <f ca="1">IF($AF87+$AR87&gt;=0,VLOOKUP($AF87+$AR87,Imptable!$A$4:$B$28,2),-VLOOKUP(-$AF87-$AR87,Imptable!$A$4:$B$28,2))</f>
        <v>-10</v>
      </c>
      <c r="AU87" s="285" t="e">
        <f ca="1">Results!$AN$32</f>
        <v>#NAME?</v>
      </c>
      <c r="AV87" s="289" t="e">
        <f ca="1">Travellers!$AJ$16</f>
        <v>#NAME?</v>
      </c>
    </row>
    <row r="88" spans="2:48">
      <c r="B88" s="194">
        <v>5</v>
      </c>
      <c r="C88" s="175" t="s">
        <v>3</v>
      </c>
      <c r="D88" s="177" t="s">
        <v>105</v>
      </c>
      <c r="E88" s="176" t="s">
        <v>98</v>
      </c>
      <c r="F88" s="176"/>
      <c r="G88" s="176">
        <v>8</v>
      </c>
      <c r="H88" s="190">
        <v>110</v>
      </c>
      <c r="I88" s="218">
        <f ca="1">IF($H88+$T88&gt;=0,VLOOKUP($H88+$T88,Imptable!$A$4:$B$28,2),-VLOOKUP(-$H88-$T88,Imptable!$A$4:$B$28,2))</f>
        <v>7</v>
      </c>
      <c r="J88" s="218">
        <f ca="1">IF($H88+$AR88&gt;=0,VLOOKUP($H88+$AR88,Imptable!$A$4:$B$28,2),-VLOOKUP(-$H88-$AR88,Imptable!$A$4:$B$28,2))</f>
        <v>7</v>
      </c>
      <c r="K88" s="285" t="e">
        <f ca="1">Results!$AN$36</f>
        <v>#NAME?</v>
      </c>
      <c r="L88" s="289" t="e">
        <f ca="1">Travellers!$H$25</f>
        <v>#NAME?</v>
      </c>
      <c r="N88" s="194">
        <v>5</v>
      </c>
      <c r="O88" s="175" t="s">
        <v>4</v>
      </c>
      <c r="P88" s="177" t="s">
        <v>103</v>
      </c>
      <c r="Q88" s="176" t="s">
        <v>100</v>
      </c>
      <c r="R88" s="176"/>
      <c r="S88" s="176">
        <v>8</v>
      </c>
      <c r="T88" s="190">
        <v>200</v>
      </c>
      <c r="U88" s="218">
        <f ca="1">IF($H88+$T88&gt;=0,VLOOKUP($H88+$T88,Imptable!$A$4:$B$28,2),-VLOOKUP(-$H88-$T88,Imptable!$A$4:$B$28,2))</f>
        <v>7</v>
      </c>
      <c r="V88" s="218">
        <f ca="1">IF($AF88+$T88&gt;=0,VLOOKUP($AF88+$T88,Imptable!$A$4:$B$28,2),-VLOOKUP(-$AF88-$T88,Imptable!$A$4:$B$28,2))</f>
        <v>0</v>
      </c>
      <c r="W88" s="285" t="e">
        <f ca="1">Results!$AN$36</f>
        <v>#NAME?</v>
      </c>
      <c r="X88" s="289" t="e">
        <f ca="1">Travellers!$I$31</f>
        <v>#NAME?</v>
      </c>
      <c r="Z88" s="194">
        <v>5</v>
      </c>
      <c r="AA88" s="175" t="s">
        <v>3</v>
      </c>
      <c r="AB88" s="177" t="s">
        <v>123</v>
      </c>
      <c r="AC88" s="176" t="s">
        <v>100</v>
      </c>
      <c r="AD88" s="176"/>
      <c r="AE88" s="176">
        <v>7</v>
      </c>
      <c r="AF88" s="190">
        <v>-200</v>
      </c>
      <c r="AG88" s="218">
        <f ca="1">IF($AF88+$T88&gt;=0,VLOOKUP($AF88+$T88,Imptable!$A$4:$B$28,2),-VLOOKUP(-$AF88-$T88,Imptable!$A$4:$B$28,2))</f>
        <v>0</v>
      </c>
      <c r="AH88" s="218">
        <f ca="1">IF($AF88+$AR88&gt;=0,VLOOKUP($AF88+$AR88,Imptable!$A$4:$B$28,2),-VLOOKUP(-$AF88-$AR88,Imptable!$A$4:$B$28,2))</f>
        <v>0</v>
      </c>
      <c r="AI88" s="285" t="e">
        <f ca="1">Results!$AN$36</f>
        <v>#NAME?</v>
      </c>
      <c r="AJ88" s="289" t="e">
        <f ca="1">Travellers!$H$26</f>
        <v>#NAME?</v>
      </c>
      <c r="AL88" s="194">
        <v>5</v>
      </c>
      <c r="AM88" s="175" t="s">
        <v>4</v>
      </c>
      <c r="AN88" s="177" t="s">
        <v>108</v>
      </c>
      <c r="AO88" s="176" t="s">
        <v>98</v>
      </c>
      <c r="AP88" s="176"/>
      <c r="AQ88" s="176">
        <v>5</v>
      </c>
      <c r="AR88" s="190">
        <v>200</v>
      </c>
      <c r="AS88" s="218">
        <f ca="1">IF($H88+$AR88&gt;=0,VLOOKUP($H88+$AR88,Imptable!$A$4:$B$28,2),-VLOOKUP(-$H88-$AR88,Imptable!$A$4:$B$28,2))</f>
        <v>7</v>
      </c>
      <c r="AT88" s="218">
        <f ca="1">IF($AF88+$AR88&gt;=0,VLOOKUP($AF88+$AR88,Imptable!$A$4:$B$28,2),-VLOOKUP(-$AF88-$AR88,Imptable!$A$4:$B$28,2))</f>
        <v>0</v>
      </c>
      <c r="AU88" s="285" t="e">
        <f ca="1">Results!$AN$36</f>
        <v>#NAME?</v>
      </c>
      <c r="AV88" s="289" t="e">
        <f ca="1">Travellers!$I$32</f>
        <v>#NAME?</v>
      </c>
    </row>
    <row r="89" spans="2:48">
      <c r="B89" s="194">
        <v>6</v>
      </c>
      <c r="C89" s="175" t="s">
        <v>3</v>
      </c>
      <c r="D89" s="177" t="s">
        <v>105</v>
      </c>
      <c r="E89" s="176" t="s">
        <v>100</v>
      </c>
      <c r="F89" s="176"/>
      <c r="G89" s="176">
        <v>10</v>
      </c>
      <c r="H89" s="190">
        <v>170</v>
      </c>
      <c r="I89" s="218">
        <f ca="1">IF($H89+$T89&gt;=0,VLOOKUP($H89+$T89,Imptable!$A$4:$B$28,2),-VLOOKUP(-$H89-$T89,Imptable!$A$4:$B$28,2))</f>
        <v>8</v>
      </c>
      <c r="J89" s="218">
        <f ca="1">IF($H89+$AR89&gt;=0,VLOOKUP($H89+$AR89,Imptable!$A$4:$B$28,2),-VLOOKUP(-$H89-$AR89,Imptable!$A$4:$B$28,2))</f>
        <v>1</v>
      </c>
      <c r="K89" s="285" t="e">
        <f ca="1">Results!$AN$40</f>
        <v>#NAME?</v>
      </c>
      <c r="L89" s="289" t="e">
        <f ca="1">Travellers!$Q$25</f>
        <v>#NAME?</v>
      </c>
      <c r="N89" s="194">
        <v>6</v>
      </c>
      <c r="O89" s="175" t="s">
        <v>4</v>
      </c>
      <c r="P89" s="177" t="s">
        <v>110</v>
      </c>
      <c r="Q89" s="176" t="s">
        <v>100</v>
      </c>
      <c r="R89" s="176"/>
      <c r="S89" s="176">
        <v>6</v>
      </c>
      <c r="T89" s="190">
        <v>150</v>
      </c>
      <c r="U89" s="218">
        <f ca="1">IF($H89+$T89&gt;=0,VLOOKUP($H89+$T89,Imptable!$A$4:$B$28,2),-VLOOKUP(-$H89-$T89,Imptable!$A$4:$B$28,2))</f>
        <v>8</v>
      </c>
      <c r="V89" s="218">
        <f ca="1">IF($AF89+$T89&gt;=0,VLOOKUP($AF89+$T89,Imptable!$A$4:$B$28,2),-VLOOKUP(-$AF89-$T89,Imptable!$A$4:$B$28,2))</f>
        <v>7</v>
      </c>
      <c r="W89" s="285" t="e">
        <f ca="1">Results!$AN$40</f>
        <v>#NAME?</v>
      </c>
      <c r="X89" s="289" t="e">
        <f ca="1">Travellers!$R$31</f>
        <v>#NAME?</v>
      </c>
      <c r="Z89" s="194">
        <v>6</v>
      </c>
      <c r="AA89" s="175" t="s">
        <v>3</v>
      </c>
      <c r="AB89" s="177" t="s">
        <v>105</v>
      </c>
      <c r="AC89" s="176" t="s">
        <v>100</v>
      </c>
      <c r="AD89" s="176"/>
      <c r="AE89" s="176">
        <v>9</v>
      </c>
      <c r="AF89" s="190">
        <v>140</v>
      </c>
      <c r="AG89" s="218">
        <f ca="1">IF($AF89+$T89&gt;=0,VLOOKUP($AF89+$T89,Imptable!$A$4:$B$28,2),-VLOOKUP(-$AF89-$T89,Imptable!$A$4:$B$28,2))</f>
        <v>7</v>
      </c>
      <c r="AH89" s="218">
        <f ca="1">IF($AF89+$AR89&gt;=0,VLOOKUP($AF89+$AR89,Imptable!$A$4:$B$28,2),-VLOOKUP(-$AF89-$AR89,Imptable!$A$4:$B$28,2))</f>
        <v>0</v>
      </c>
      <c r="AI89" s="285" t="e">
        <f ca="1">Results!$AN$40</f>
        <v>#NAME?</v>
      </c>
      <c r="AJ89" s="289" t="e">
        <f ca="1">Travellers!$Q$26</f>
        <v>#NAME?</v>
      </c>
      <c r="AL89" s="194">
        <v>6</v>
      </c>
      <c r="AM89" s="175" t="s">
        <v>4</v>
      </c>
      <c r="AN89" s="177" t="s">
        <v>99</v>
      </c>
      <c r="AO89" s="176" t="s">
        <v>98</v>
      </c>
      <c r="AP89" s="176" t="s">
        <v>197</v>
      </c>
      <c r="AQ89" s="176">
        <v>9</v>
      </c>
      <c r="AR89" s="190">
        <v>-140</v>
      </c>
      <c r="AS89" s="218">
        <f ca="1">IF($H89+$AR89&gt;=0,VLOOKUP($H89+$AR89,Imptable!$A$4:$B$28,2),-VLOOKUP(-$H89-$AR89,Imptable!$A$4:$B$28,2))</f>
        <v>1</v>
      </c>
      <c r="AT89" s="218">
        <f ca="1">IF($AF89+$AR89&gt;=0,VLOOKUP($AF89+$AR89,Imptable!$A$4:$B$28,2),-VLOOKUP(-$AF89-$AR89,Imptable!$A$4:$B$28,2))</f>
        <v>0</v>
      </c>
      <c r="AU89" s="285" t="e">
        <f ca="1">Results!$AN$40</f>
        <v>#NAME?</v>
      </c>
      <c r="AV89" s="289" t="e">
        <f ca="1">Travellers!$R$32</f>
        <v>#NAME?</v>
      </c>
    </row>
    <row r="90" spans="2:48">
      <c r="B90" s="194">
        <v>7</v>
      </c>
      <c r="C90" s="175" t="s">
        <v>3</v>
      </c>
      <c r="D90" s="182" t="s">
        <v>103</v>
      </c>
      <c r="E90" s="176" t="s">
        <v>96</v>
      </c>
      <c r="F90" s="176"/>
      <c r="G90" s="176">
        <v>10</v>
      </c>
      <c r="H90" s="190">
        <v>-620</v>
      </c>
      <c r="I90" s="218">
        <f ca="1">IF($H90+$T90&gt;=0,VLOOKUP($H90+$T90,Imptable!$A$4:$B$28,2),-VLOOKUP(-$H90-$T90,Imptable!$A$4:$B$28,2))</f>
        <v>-12</v>
      </c>
      <c r="J90" s="218">
        <f ca="1">IF($H90+$AR90&gt;=0,VLOOKUP($H90+$AR90,Imptable!$A$4:$B$28,2),-VLOOKUP(-$H90-$AR90,Imptable!$A$4:$B$28,2))</f>
        <v>-13</v>
      </c>
      <c r="K90" s="285" t="e">
        <f ca="1">Results!$AN$44</f>
        <v>#NAME?</v>
      </c>
      <c r="L90" s="289" t="e">
        <f ca="1">Travellers!$Z$25</f>
        <v>#NAME?</v>
      </c>
      <c r="N90" s="194">
        <v>7</v>
      </c>
      <c r="O90" s="175" t="s">
        <v>4</v>
      </c>
      <c r="P90" s="182" t="s">
        <v>97</v>
      </c>
      <c r="Q90" s="176" t="s">
        <v>96</v>
      </c>
      <c r="R90" s="176"/>
      <c r="S90" s="176">
        <v>8</v>
      </c>
      <c r="T90" s="190">
        <v>-100</v>
      </c>
      <c r="U90" s="218">
        <f ca="1">IF($H90+$T90&gt;=0,VLOOKUP($H90+$T90,Imptable!$A$4:$B$28,2),-VLOOKUP(-$H90-$T90,Imptable!$A$4:$B$28,2))</f>
        <v>-12</v>
      </c>
      <c r="V90" s="218">
        <f ca="1">IF($AF90+$T90&gt;=0,VLOOKUP($AF90+$T90,Imptable!$A$4:$B$28,2),-VLOOKUP(-$AF90-$T90,Imptable!$A$4:$B$28,2))</f>
        <v>0</v>
      </c>
      <c r="W90" s="285" t="e">
        <f ca="1">Results!$AN$44</f>
        <v>#NAME?</v>
      </c>
      <c r="X90" s="289" t="e">
        <f ca="1">Travellers!$AA$31</f>
        <v>#NAME?</v>
      </c>
      <c r="Z90" s="194">
        <v>7</v>
      </c>
      <c r="AA90" s="175" t="s">
        <v>3</v>
      </c>
      <c r="AB90" s="182" t="s">
        <v>97</v>
      </c>
      <c r="AC90" s="176" t="s">
        <v>96</v>
      </c>
      <c r="AD90" s="176"/>
      <c r="AE90" s="176">
        <v>8</v>
      </c>
      <c r="AF90" s="190">
        <v>100</v>
      </c>
      <c r="AG90" s="218">
        <f ca="1">IF($AF90+$T90&gt;=0,VLOOKUP($AF90+$T90,Imptable!$A$4:$B$28,2),-VLOOKUP(-$AF90-$T90,Imptable!$A$4:$B$28,2))</f>
        <v>0</v>
      </c>
      <c r="AH90" s="218">
        <f ca="1">IF($AF90+$AR90&gt;=0,VLOOKUP($AF90+$AR90,Imptable!$A$4:$B$28,2),-VLOOKUP(-$AF90-$AR90,Imptable!$A$4:$B$28,2))</f>
        <v>-3</v>
      </c>
      <c r="AI90" s="285" t="e">
        <f ca="1">Results!$AN$44</f>
        <v>#NAME?</v>
      </c>
      <c r="AJ90" s="289" t="e">
        <f ca="1">Travellers!$Z$26</f>
        <v>#NAME?</v>
      </c>
      <c r="AL90" s="194">
        <v>7</v>
      </c>
      <c r="AM90" s="175" t="s">
        <v>4</v>
      </c>
      <c r="AN90" s="182" t="s">
        <v>97</v>
      </c>
      <c r="AO90" s="176" t="s">
        <v>96</v>
      </c>
      <c r="AP90" s="176" t="s">
        <v>148</v>
      </c>
      <c r="AQ90" s="176">
        <v>7</v>
      </c>
      <c r="AR90" s="190">
        <v>-200</v>
      </c>
      <c r="AS90" s="218">
        <f ca="1">IF($H90+$AR90&gt;=0,VLOOKUP($H90+$AR90,Imptable!$A$4:$B$28,2),-VLOOKUP(-$H90-$AR90,Imptable!$A$4:$B$28,2))</f>
        <v>-13</v>
      </c>
      <c r="AT90" s="218">
        <f ca="1">IF($AF90+$AR90&gt;=0,VLOOKUP($AF90+$AR90,Imptable!$A$4:$B$28,2),-VLOOKUP(-$AF90-$AR90,Imptable!$A$4:$B$28,2))</f>
        <v>-3</v>
      </c>
      <c r="AU90" s="285" t="e">
        <f ca="1">Results!$AN$44</f>
        <v>#NAME?</v>
      </c>
      <c r="AV90" s="289" t="e">
        <f ca="1">Travellers!$AA$32</f>
        <v>#NAME?</v>
      </c>
    </row>
    <row r="91" spans="2:48" ht="15.75" thickBot="1">
      <c r="B91" s="195">
        <v>8</v>
      </c>
      <c r="C91" s="186" t="s">
        <v>3</v>
      </c>
      <c r="D91" s="184" t="s">
        <v>106</v>
      </c>
      <c r="E91" s="181" t="s">
        <v>98</v>
      </c>
      <c r="F91" s="181"/>
      <c r="G91" s="181">
        <v>8</v>
      </c>
      <c r="H91" s="191">
        <v>110</v>
      </c>
      <c r="I91" s="219">
        <f ca="1">IF($H91+$T91&gt;=0,VLOOKUP($H91+$T91,Imptable!$A$4:$B$28,2),-VLOOKUP(-$H91-$T91,Imptable!$A$4:$B$28,2))</f>
        <v>0</v>
      </c>
      <c r="J91" s="230">
        <f ca="1">IF($H91+$AR91&gt;=0,VLOOKUP($H91+$AR91,Imptable!$A$4:$B$28,2),-VLOOKUP(-$H91-$AR91,Imptable!$A$4:$B$28,2))</f>
        <v>0</v>
      </c>
      <c r="K91" s="286" t="e">
        <f ca="1">Results!$AN$48</f>
        <v>#NAME?</v>
      </c>
      <c r="L91" s="290" t="e">
        <f ca="1">Travellers!$AI$25</f>
        <v>#NAME?</v>
      </c>
      <c r="N91" s="195">
        <v>8</v>
      </c>
      <c r="O91" s="186" t="s">
        <v>4</v>
      </c>
      <c r="P91" s="184" t="s">
        <v>102</v>
      </c>
      <c r="Q91" s="181" t="s">
        <v>96</v>
      </c>
      <c r="R91" s="181"/>
      <c r="S91" s="181">
        <v>9</v>
      </c>
      <c r="T91" s="191">
        <v>-110</v>
      </c>
      <c r="U91" s="219">
        <f ca="1">IF($H91+$T91&gt;=0,VLOOKUP($H91+$T91,Imptable!$A$4:$B$28,2),-VLOOKUP(-$H91-$T91,Imptable!$A$4:$B$28,2))</f>
        <v>0</v>
      </c>
      <c r="V91" s="219">
        <f ca="1">IF($AF91+$T91&gt;=0,VLOOKUP($AF91+$T91,Imptable!$A$4:$B$28,2),-VLOOKUP(-$AF91-$T91,Imptable!$A$4:$B$28,2))</f>
        <v>0</v>
      </c>
      <c r="W91" s="286" t="e">
        <f ca="1">Results!$AN$48</f>
        <v>#NAME?</v>
      </c>
      <c r="X91" s="290" t="e">
        <f ca="1">Travellers!$AJ$31</f>
        <v>#NAME?</v>
      </c>
      <c r="Z91" s="195">
        <v>8</v>
      </c>
      <c r="AA91" s="186" t="s">
        <v>3</v>
      </c>
      <c r="AB91" s="184" t="s">
        <v>102</v>
      </c>
      <c r="AC91" s="181" t="s">
        <v>100</v>
      </c>
      <c r="AD91" s="181"/>
      <c r="AE91" s="181">
        <v>9</v>
      </c>
      <c r="AF91" s="191">
        <v>110</v>
      </c>
      <c r="AG91" s="219">
        <f ca="1">IF($AF91+$T91&gt;=0,VLOOKUP($AF91+$T91,Imptable!$A$4:$B$28,2),-VLOOKUP(-$AF91-$T91,Imptable!$A$4:$B$28,2))</f>
        <v>0</v>
      </c>
      <c r="AH91" s="230">
        <f ca="1">IF($AF91+$AR91&gt;=0,VLOOKUP($AF91+$AR91,Imptable!$A$4:$B$28,2),-VLOOKUP(-$AF91-$AR91,Imptable!$A$4:$B$28,2))</f>
        <v>0</v>
      </c>
      <c r="AI91" s="286" t="e">
        <f ca="1">Results!$AN$48</f>
        <v>#NAME?</v>
      </c>
      <c r="AJ91" s="290" t="e">
        <f ca="1">Travellers!$AI$26</f>
        <v>#NAME?</v>
      </c>
      <c r="AL91" s="195">
        <v>8</v>
      </c>
      <c r="AM91" s="186" t="s">
        <v>4</v>
      </c>
      <c r="AN91" s="184" t="s">
        <v>102</v>
      </c>
      <c r="AO91" s="181" t="s">
        <v>98</v>
      </c>
      <c r="AP91" s="181"/>
      <c r="AQ91" s="181">
        <v>9</v>
      </c>
      <c r="AR91" s="191">
        <v>-110</v>
      </c>
      <c r="AS91" s="218">
        <f ca="1">IF($H91+$AR91&gt;=0,VLOOKUP($H91+$AR91,Imptable!$A$4:$B$28,2),-VLOOKUP(-$H91-$AR91,Imptable!$A$4:$B$28,2))</f>
        <v>0</v>
      </c>
      <c r="AT91" s="230">
        <f ca="1">IF($AF91+$AR91&gt;=0,VLOOKUP($AF91+$AR91,Imptable!$A$4:$B$28,2),-VLOOKUP(-$AF91-$AR91,Imptable!$A$4:$B$28,2))</f>
        <v>0</v>
      </c>
      <c r="AU91" s="286" t="e">
        <f ca="1">Results!$AN$48</f>
        <v>#NAME?</v>
      </c>
      <c r="AV91" s="290" t="e">
        <f ca="1">Travellers!$AJ$32</f>
        <v>#NAME?</v>
      </c>
    </row>
    <row r="92" spans="2:48">
      <c r="B92" s="196">
        <v>9</v>
      </c>
      <c r="C92" s="179" t="s">
        <v>3</v>
      </c>
      <c r="D92" s="185" t="s">
        <v>97</v>
      </c>
      <c r="E92" s="180" t="s">
        <v>104</v>
      </c>
      <c r="F92" s="180"/>
      <c r="G92" s="180">
        <v>11</v>
      </c>
      <c r="H92" s="164">
        <v>-660</v>
      </c>
      <c r="I92" s="218">
        <f ca="1">IF($H92+$T92&gt;=0,VLOOKUP($H92+$T92,Imptable!$A$4:$B$28,2),-VLOOKUP(-$H92-$T92,Imptable!$A$4:$B$28,2))</f>
        <v>0</v>
      </c>
      <c r="J92" s="218">
        <f ca="1">IF($H92+$AR92&gt;=0,VLOOKUP($H92+$AR92,Imptable!$A$4:$B$28,2),-VLOOKUP(-$H92-$AR92,Imptable!$A$4:$B$28,2))</f>
        <v>10</v>
      </c>
      <c r="K92" s="285" t="e">
        <f ca="1">Results!$AN$52</f>
        <v>#NAME?</v>
      </c>
      <c r="L92" s="289" t="e">
        <f ca="1">Travellers!$H$41</f>
        <v>#NAME?</v>
      </c>
      <c r="N92" s="196">
        <v>9</v>
      </c>
      <c r="O92" s="179" t="s">
        <v>4</v>
      </c>
      <c r="P92" s="185" t="s">
        <v>97</v>
      </c>
      <c r="Q92" s="180" t="s">
        <v>96</v>
      </c>
      <c r="R92" s="180"/>
      <c r="S92" s="180">
        <v>11</v>
      </c>
      <c r="T92" s="164">
        <v>660</v>
      </c>
      <c r="U92" s="218">
        <f ca="1">IF($H92+$T92&gt;=0,VLOOKUP($H92+$T92,Imptable!$A$4:$B$28,2),-VLOOKUP(-$H92-$T92,Imptable!$A$4:$B$28,2))</f>
        <v>0</v>
      </c>
      <c r="V92" s="218">
        <f ca="1">IF($AF92+$T92&gt;=0,VLOOKUP($AF92+$T92,Imptable!$A$4:$B$28,2),-VLOOKUP(-$AF92-$T92,Imptable!$A$4:$B$28,2))</f>
        <v>-10</v>
      </c>
      <c r="W92" s="285" t="e">
        <f ca="1">Results!$AN$52</f>
        <v>#NAME?</v>
      </c>
      <c r="X92" s="289" t="e">
        <f ca="1">Travellers!$I$47</f>
        <v>#NAME?</v>
      </c>
      <c r="Z92" s="196">
        <v>9</v>
      </c>
      <c r="AA92" s="179" t="s">
        <v>3</v>
      </c>
      <c r="AB92" s="185" t="s">
        <v>165</v>
      </c>
      <c r="AC92" s="180" t="s">
        <v>100</v>
      </c>
      <c r="AD92" s="180"/>
      <c r="AE92" s="180">
        <v>3</v>
      </c>
      <c r="AF92" s="164">
        <v>-1100</v>
      </c>
      <c r="AG92" s="218">
        <f ca="1">IF($AF92+$T92&gt;=0,VLOOKUP($AF92+$T92,Imptable!$A$4:$B$28,2),-VLOOKUP(-$AF92-$T92,Imptable!$A$4:$B$28,2))</f>
        <v>-10</v>
      </c>
      <c r="AH92" s="218">
        <f ca="1">IF($AF92+$AR92&gt;=0,VLOOKUP($AF92+$AR92,Imptable!$A$4:$B$28,2),-VLOOKUP(-$AF92-$AR92,Imptable!$A$4:$B$28,2))</f>
        <v>0</v>
      </c>
      <c r="AI92" s="285" t="e">
        <f ca="1">Results!$AN$52</f>
        <v>#NAME?</v>
      </c>
      <c r="AJ92" s="289" t="e">
        <f ca="1">Travellers!$H$42</f>
        <v>#NAME?</v>
      </c>
      <c r="AL92" s="196">
        <v>9</v>
      </c>
      <c r="AM92" s="179" t="s">
        <v>4</v>
      </c>
      <c r="AN92" s="185" t="s">
        <v>165</v>
      </c>
      <c r="AO92" s="180" t="s">
        <v>100</v>
      </c>
      <c r="AP92" s="336" t="s">
        <v>182</v>
      </c>
      <c r="AQ92" s="180">
        <v>3</v>
      </c>
      <c r="AR92" s="164">
        <v>1100</v>
      </c>
      <c r="AS92" s="218">
        <f ca="1">IF($H92+$AR92&gt;=0,VLOOKUP($H92+$AR92,Imptable!$A$4:$B$28,2),-VLOOKUP(-$H92-$AR92,Imptable!$A$4:$B$28,2))</f>
        <v>10</v>
      </c>
      <c r="AT92" s="218">
        <f ca="1">IF($AF92+$AR92&gt;=0,VLOOKUP($AF92+$AR92,Imptable!$A$4:$B$28,2),-VLOOKUP(-$AF92-$AR92,Imptable!$A$4:$B$28,2))</f>
        <v>0</v>
      </c>
      <c r="AU92" s="285" t="e">
        <f ca="1">Results!$AN$52</f>
        <v>#NAME?</v>
      </c>
      <c r="AV92" s="289" t="e">
        <f ca="1">Travellers!$I$48</f>
        <v>#NAME?</v>
      </c>
    </row>
    <row r="93" spans="2:48">
      <c r="B93" s="194">
        <v>10</v>
      </c>
      <c r="C93" s="175" t="s">
        <v>3</v>
      </c>
      <c r="D93" s="182" t="s">
        <v>110</v>
      </c>
      <c r="E93" s="176" t="s">
        <v>100</v>
      </c>
      <c r="F93" s="176"/>
      <c r="G93" s="176">
        <v>7</v>
      </c>
      <c r="H93" s="190">
        <v>-200</v>
      </c>
      <c r="I93" s="218">
        <f ca="1">IF($H93+$T93&gt;=0,VLOOKUP($H93+$T93,Imptable!$A$4:$B$28,2),-VLOOKUP(-$H93-$T93,Imptable!$A$4:$B$28,2))</f>
        <v>-7</v>
      </c>
      <c r="J93" s="218">
        <f ca="1">IF($H93+$AR93&gt;=0,VLOOKUP($H93+$AR93,Imptable!$A$4:$B$28,2),-VLOOKUP(-$H93-$AR93,Imptable!$A$4:$B$28,2))</f>
        <v>0</v>
      </c>
      <c r="K93" s="285" t="e">
        <f ca="1">Results!$AN$56</f>
        <v>#NAME?</v>
      </c>
      <c r="L93" s="289" t="e">
        <f ca="1">Travellers!$Q$41</f>
        <v>#NAME?</v>
      </c>
      <c r="N93" s="194">
        <v>10</v>
      </c>
      <c r="O93" s="175" t="s">
        <v>4</v>
      </c>
      <c r="P93" s="182" t="s">
        <v>105</v>
      </c>
      <c r="Q93" s="176" t="s">
        <v>96</v>
      </c>
      <c r="R93" s="176"/>
      <c r="S93" s="176">
        <v>7</v>
      </c>
      <c r="T93" s="190">
        <v>-100</v>
      </c>
      <c r="U93" s="218">
        <f ca="1">IF($H93+$T93&gt;=0,VLOOKUP($H93+$T93,Imptable!$A$4:$B$28,2),-VLOOKUP(-$H93-$T93,Imptable!$A$4:$B$28,2))</f>
        <v>-7</v>
      </c>
      <c r="V93" s="218">
        <f ca="1">IF($AF93+$T93&gt;=0,VLOOKUP($AF93+$T93,Imptable!$A$4:$B$28,2),-VLOOKUP(-$AF93-$T93,Imptable!$A$4:$B$28,2))</f>
        <v>0</v>
      </c>
      <c r="W93" s="285" t="e">
        <f ca="1">Results!$AN$56</f>
        <v>#NAME?</v>
      </c>
      <c r="X93" s="289" t="e">
        <f ca="1">Travellers!$R$47</f>
        <v>#NAME?</v>
      </c>
      <c r="Z93" s="194">
        <v>10</v>
      </c>
      <c r="AA93" s="175" t="s">
        <v>3</v>
      </c>
      <c r="AB93" s="182" t="s">
        <v>99</v>
      </c>
      <c r="AC93" s="176" t="s">
        <v>100</v>
      </c>
      <c r="AD93" s="176"/>
      <c r="AE93" s="176">
        <v>8</v>
      </c>
      <c r="AF93" s="190">
        <v>110</v>
      </c>
      <c r="AG93" s="218">
        <f ca="1">IF($AF93+$T93&gt;=0,VLOOKUP($AF93+$T93,Imptable!$A$4:$B$28,2),-VLOOKUP(-$AF93-$T93,Imptable!$A$4:$B$28,2))</f>
        <v>0</v>
      </c>
      <c r="AH93" s="218">
        <f ca="1">IF($AF93+$AR93&gt;=0,VLOOKUP($AF93+$AR93,Imptable!$A$4:$B$28,2),-VLOOKUP(-$AF93-$AR93,Imptable!$A$4:$B$28,2))</f>
        <v>7</v>
      </c>
      <c r="AI93" s="285" t="e">
        <f ca="1">Results!$AN$56</f>
        <v>#NAME?</v>
      </c>
      <c r="AJ93" s="289" t="e">
        <f ca="1">Travellers!$Q$42</f>
        <v>#NAME?</v>
      </c>
      <c r="AL93" s="194">
        <v>10</v>
      </c>
      <c r="AM93" s="175" t="s">
        <v>4</v>
      </c>
      <c r="AN93" s="182" t="s">
        <v>111</v>
      </c>
      <c r="AO93" s="176" t="s">
        <v>98</v>
      </c>
      <c r="AP93" s="176" t="s">
        <v>166</v>
      </c>
      <c r="AQ93" s="176">
        <v>8</v>
      </c>
      <c r="AR93" s="190">
        <v>200</v>
      </c>
      <c r="AS93" s="218">
        <f ca="1">IF($H93+$AR93&gt;=0,VLOOKUP($H93+$AR93,Imptable!$A$4:$B$28,2),-VLOOKUP(-$H93-$AR93,Imptable!$A$4:$B$28,2))</f>
        <v>0</v>
      </c>
      <c r="AT93" s="218">
        <f ca="1">IF($AF93+$AR93&gt;=0,VLOOKUP($AF93+$AR93,Imptable!$A$4:$B$28,2),-VLOOKUP(-$AF93-$AR93,Imptable!$A$4:$B$28,2))</f>
        <v>7</v>
      </c>
      <c r="AU93" s="285" t="e">
        <f ca="1">Results!$AN$56</f>
        <v>#NAME?</v>
      </c>
      <c r="AV93" s="289" t="e">
        <f ca="1">Travellers!$R$48</f>
        <v>#NAME?</v>
      </c>
    </row>
    <row r="94" spans="2:48">
      <c r="B94" s="194">
        <v>11</v>
      </c>
      <c r="C94" s="175" t="s">
        <v>3</v>
      </c>
      <c r="D94" s="182" t="s">
        <v>99</v>
      </c>
      <c r="E94" s="176" t="s">
        <v>96</v>
      </c>
      <c r="F94" s="176"/>
      <c r="G94" s="176">
        <v>9</v>
      </c>
      <c r="H94" s="190">
        <v>-140</v>
      </c>
      <c r="I94" s="218">
        <f ca="1">IF($H94+$T94&gt;=0,VLOOKUP($H94+$T94,Imptable!$A$4:$B$28,2),-VLOOKUP(-$H94-$T94,Imptable!$A$4:$B$28,2))</f>
        <v>-5</v>
      </c>
      <c r="J94" s="218">
        <f ca="1">IF($H94+$AR94&gt;=0,VLOOKUP($H94+$AR94,Imptable!$A$4:$B$28,2),-VLOOKUP(-$H94-$AR94,Imptable!$A$4:$B$28,2))</f>
        <v>0</v>
      </c>
      <c r="K94" s="285" t="e">
        <f ca="1">Results!$AN$60</f>
        <v>#NAME?</v>
      </c>
      <c r="L94" s="289" t="e">
        <f ca="1">Travellers!$Z$41</f>
        <v>#NAME?</v>
      </c>
      <c r="N94" s="194">
        <v>11</v>
      </c>
      <c r="O94" s="175" t="s">
        <v>4</v>
      </c>
      <c r="P94" s="182" t="s">
        <v>123</v>
      </c>
      <c r="Q94" s="176" t="s">
        <v>96</v>
      </c>
      <c r="R94" s="176"/>
      <c r="S94" s="176">
        <v>8</v>
      </c>
      <c r="T94" s="190">
        <v>-50</v>
      </c>
      <c r="U94" s="218">
        <f ca="1">IF($H94+$T94&gt;=0,VLOOKUP($H94+$T94,Imptable!$A$4:$B$28,2),-VLOOKUP(-$H94-$T94,Imptable!$A$4:$B$28,2))</f>
        <v>-5</v>
      </c>
      <c r="V94" s="218">
        <f ca="1">IF($AF94+$T94&gt;=0,VLOOKUP($AF94+$T94,Imptable!$A$4:$B$28,2),-VLOOKUP(-$AF94-$T94,Imptable!$A$4:$B$28,2))</f>
        <v>-5</v>
      </c>
      <c r="W94" s="285" t="e">
        <f ca="1">Results!$AN$60</f>
        <v>#NAME?</v>
      </c>
      <c r="X94" s="289" t="e">
        <f ca="1">Travellers!$AA$47</f>
        <v>#NAME?</v>
      </c>
      <c r="Z94" s="194">
        <v>11</v>
      </c>
      <c r="AA94" s="175" t="s">
        <v>3</v>
      </c>
      <c r="AB94" s="182" t="s">
        <v>110</v>
      </c>
      <c r="AC94" s="176" t="s">
        <v>100</v>
      </c>
      <c r="AD94" s="176"/>
      <c r="AE94" s="176">
        <v>6</v>
      </c>
      <c r="AF94" s="190">
        <v>-150</v>
      </c>
      <c r="AG94" s="218">
        <f ca="1">IF($AF94+$T94&gt;=0,VLOOKUP($AF94+$T94,Imptable!$A$4:$B$28,2),-VLOOKUP(-$AF94-$T94,Imptable!$A$4:$B$28,2))</f>
        <v>-5</v>
      </c>
      <c r="AH94" s="218">
        <f ca="1">IF($AF94+$AR94&gt;=0,VLOOKUP($AF94+$AR94,Imptable!$A$4:$B$28,2),-VLOOKUP(-$AF94-$AR94,Imptable!$A$4:$B$28,2))</f>
        <v>0</v>
      </c>
      <c r="AI94" s="285" t="e">
        <f ca="1">Results!$AN$60</f>
        <v>#NAME?</v>
      </c>
      <c r="AJ94" s="289" t="e">
        <f ca="1">Travellers!$Z$42</f>
        <v>#NAME?</v>
      </c>
      <c r="AL94" s="194">
        <v>11</v>
      </c>
      <c r="AM94" s="175" t="s">
        <v>4</v>
      </c>
      <c r="AN94" s="182" t="s">
        <v>99</v>
      </c>
      <c r="AO94" s="176" t="s">
        <v>96</v>
      </c>
      <c r="AP94" s="176" t="s">
        <v>119</v>
      </c>
      <c r="AQ94" s="176">
        <v>9</v>
      </c>
      <c r="AR94" s="190">
        <v>140</v>
      </c>
      <c r="AS94" s="218">
        <f ca="1">IF($H94+$AR94&gt;=0,VLOOKUP($H94+$AR94,Imptable!$A$4:$B$28,2),-VLOOKUP(-$H94-$AR94,Imptable!$A$4:$B$28,2))</f>
        <v>0</v>
      </c>
      <c r="AT94" s="218">
        <f ca="1">IF($AF94+$AR94&gt;=0,VLOOKUP($AF94+$AR94,Imptable!$A$4:$B$28,2),-VLOOKUP(-$AF94-$AR94,Imptable!$A$4:$B$28,2))</f>
        <v>0</v>
      </c>
      <c r="AU94" s="285" t="e">
        <f ca="1">Results!$AN$60</f>
        <v>#NAME?</v>
      </c>
      <c r="AV94" s="289" t="e">
        <f ca="1">Travellers!$AA$48</f>
        <v>#NAME?</v>
      </c>
    </row>
    <row r="95" spans="2:48">
      <c r="B95" s="194">
        <v>12</v>
      </c>
      <c r="C95" s="175" t="s">
        <v>3</v>
      </c>
      <c r="D95" s="182" t="s">
        <v>113</v>
      </c>
      <c r="E95" s="176" t="s">
        <v>96</v>
      </c>
      <c r="F95" s="176"/>
      <c r="G95" s="176">
        <v>12</v>
      </c>
      <c r="H95" s="190">
        <v>-480</v>
      </c>
      <c r="I95" s="218">
        <f ca="1">IF($H95+$T95&gt;=0,VLOOKUP($H95+$T95,Imptable!$A$4:$B$28,2),-VLOOKUP(-$H95-$T95,Imptable!$A$4:$B$28,2))</f>
        <v>0</v>
      </c>
      <c r="J95" s="218">
        <f ca="1">IF($H95+$AR95&gt;=0,VLOOKUP($H95+$AR95,Imptable!$A$4:$B$28,2),-VLOOKUP(-$H95-$AR95,Imptable!$A$4:$B$28,2))</f>
        <v>11</v>
      </c>
      <c r="K95" s="285" t="e">
        <f ca="1">Results!$AN$64</f>
        <v>#NAME?</v>
      </c>
      <c r="L95" s="289" t="e">
        <f ca="1">Travellers!$AI$41</f>
        <v>#NAME?</v>
      </c>
      <c r="N95" s="194">
        <v>12</v>
      </c>
      <c r="O95" s="175" t="s">
        <v>4</v>
      </c>
      <c r="P95" s="182" t="s">
        <v>113</v>
      </c>
      <c r="Q95" s="176" t="s">
        <v>96</v>
      </c>
      <c r="R95" s="176"/>
      <c r="S95" s="176">
        <v>12</v>
      </c>
      <c r="T95" s="190">
        <v>480</v>
      </c>
      <c r="U95" s="218">
        <f ca="1">IF($H95+$T95&gt;=0,VLOOKUP($H95+$T95,Imptable!$A$4:$B$28,2),-VLOOKUP(-$H95-$T95,Imptable!$A$4:$B$28,2))</f>
        <v>0</v>
      </c>
      <c r="V95" s="218">
        <f ca="1">IF($AF95+$T95&gt;=0,VLOOKUP($AF95+$T95,Imptable!$A$4:$B$28,2),-VLOOKUP(-$AF95-$T95,Imptable!$A$4:$B$28,2))</f>
        <v>0</v>
      </c>
      <c r="W95" s="285" t="e">
        <f ca="1">Results!$AN$64</f>
        <v>#NAME?</v>
      </c>
      <c r="X95" s="289" t="e">
        <f ca="1">Travellers!$AJ$47</f>
        <v>#NAME?</v>
      </c>
      <c r="Z95" s="194">
        <v>12</v>
      </c>
      <c r="AA95" s="175" t="s">
        <v>3</v>
      </c>
      <c r="AB95" s="182" t="s">
        <v>103</v>
      </c>
      <c r="AC95" s="176" t="s">
        <v>96</v>
      </c>
      <c r="AD95" s="176"/>
      <c r="AE95" s="176">
        <v>12</v>
      </c>
      <c r="AF95" s="190">
        <v>-480</v>
      </c>
      <c r="AG95" s="218">
        <f ca="1">IF($AF95+$T95&gt;=0,VLOOKUP($AF95+$T95,Imptable!$A$4:$B$28,2),-VLOOKUP(-$AF95-$T95,Imptable!$A$4:$B$28,2))</f>
        <v>0</v>
      </c>
      <c r="AH95" s="218">
        <f ca="1">IF($AF95+$AR95&gt;=0,VLOOKUP($AF95+$AR95,Imptable!$A$4:$B$28,2),-VLOOKUP(-$AF95-$AR95,Imptable!$A$4:$B$28,2))</f>
        <v>11</v>
      </c>
      <c r="AI95" s="285" t="e">
        <f ca="1">Results!$AN$64</f>
        <v>#NAME?</v>
      </c>
      <c r="AJ95" s="289" t="e">
        <f ca="1">Travellers!$AI$42</f>
        <v>#NAME?</v>
      </c>
      <c r="AL95" s="194">
        <v>12</v>
      </c>
      <c r="AM95" s="175" t="s">
        <v>4</v>
      </c>
      <c r="AN95" s="182" t="s">
        <v>131</v>
      </c>
      <c r="AO95" s="176" t="s">
        <v>96</v>
      </c>
      <c r="AP95" s="176" t="s">
        <v>120</v>
      </c>
      <c r="AQ95" s="176">
        <v>12</v>
      </c>
      <c r="AR95" s="190">
        <v>980</v>
      </c>
      <c r="AS95" s="218">
        <f ca="1">IF($H95+$AR95&gt;=0,VLOOKUP($H95+$AR95,Imptable!$A$4:$B$28,2),-VLOOKUP(-$H95-$AR95,Imptable!$A$4:$B$28,2))</f>
        <v>11</v>
      </c>
      <c r="AT95" s="218">
        <f ca="1">IF($AF95+$AR95&gt;=0,VLOOKUP($AF95+$AR95,Imptable!$A$4:$B$28,2),-VLOOKUP(-$AF95-$AR95,Imptable!$A$4:$B$28,2))</f>
        <v>11</v>
      </c>
      <c r="AU95" s="285" t="e">
        <f ca="1">Results!$AN$64</f>
        <v>#NAME?</v>
      </c>
      <c r="AV95" s="289" t="e">
        <f ca="1">Travellers!$AJ$48</f>
        <v>#NAME?</v>
      </c>
    </row>
    <row r="96" spans="2:48">
      <c r="B96" s="194">
        <v>13</v>
      </c>
      <c r="C96" s="175" t="s">
        <v>3</v>
      </c>
      <c r="D96" s="206" t="s">
        <v>103</v>
      </c>
      <c r="E96" s="203" t="s">
        <v>98</v>
      </c>
      <c r="F96" s="203"/>
      <c r="G96" s="203">
        <v>11</v>
      </c>
      <c r="H96" s="187">
        <v>650</v>
      </c>
      <c r="I96" s="218">
        <f ca="1">IF($H96+$T96&gt;=0,VLOOKUP($H96+$T96,Imptable!$A$4:$B$28,2),-VLOOKUP(-$H96-$T96,Imptable!$A$4:$B$28,2))</f>
        <v>-1</v>
      </c>
      <c r="J96" s="218">
        <f ca="1">IF($H96+$AR96&gt;=0,VLOOKUP($H96+$AR96,Imptable!$A$4:$B$28,2),-VLOOKUP(-$H96-$AR96,Imptable!$A$4:$B$28,2))</f>
        <v>0</v>
      </c>
      <c r="K96" s="285" t="e">
        <f ca="1">Results!$AN$68</f>
        <v>#NAME?</v>
      </c>
      <c r="L96" s="289" t="e">
        <f ca="1">Travellers!$H$57</f>
        <v>#NAME?</v>
      </c>
      <c r="N96" s="194">
        <v>13</v>
      </c>
      <c r="O96" s="175" t="s">
        <v>4</v>
      </c>
      <c r="P96" s="206" t="s">
        <v>103</v>
      </c>
      <c r="Q96" s="203" t="s">
        <v>98</v>
      </c>
      <c r="R96" s="203"/>
      <c r="S96" s="203">
        <v>12</v>
      </c>
      <c r="T96" s="187">
        <v>-680</v>
      </c>
      <c r="U96" s="218">
        <f ca="1">IF($H96+$T96&gt;=0,VLOOKUP($H96+$T96,Imptable!$A$4:$B$28,2),-VLOOKUP(-$H96-$T96,Imptable!$A$4:$B$28,2))</f>
        <v>-1</v>
      </c>
      <c r="V96" s="218">
        <f ca="1">IF($AF96+$T96&gt;=0,VLOOKUP($AF96+$T96,Imptable!$A$4:$B$28,2),-VLOOKUP(-$AF96-$T96,Imptable!$A$4:$B$28,2))</f>
        <v>-2</v>
      </c>
      <c r="W96" s="285" t="e">
        <f ca="1">Results!$AN$68</f>
        <v>#NAME?</v>
      </c>
      <c r="X96" s="289" t="e">
        <f ca="1">Travellers!$I$63</f>
        <v>#NAME?</v>
      </c>
      <c r="Z96" s="194">
        <v>13</v>
      </c>
      <c r="AA96" s="175" t="s">
        <v>3</v>
      </c>
      <c r="AB96" s="206" t="s">
        <v>103</v>
      </c>
      <c r="AC96" s="203" t="s">
        <v>98</v>
      </c>
      <c r="AD96" s="203"/>
      <c r="AE96" s="203">
        <v>10</v>
      </c>
      <c r="AF96" s="187">
        <v>620</v>
      </c>
      <c r="AG96" s="218">
        <f ca="1">IF($AF96+$T96&gt;=0,VLOOKUP($AF96+$T96,Imptable!$A$4:$B$28,2),-VLOOKUP(-$AF96-$T96,Imptable!$A$4:$B$28,2))</f>
        <v>-2</v>
      </c>
      <c r="AH96" s="218">
        <f ca="1">IF($AF96+$AR96&gt;=0,VLOOKUP($AF96+$AR96,Imptable!$A$4:$B$28,2),-VLOOKUP(-$AF96-$AR96,Imptable!$A$4:$B$28,2))</f>
        <v>-1</v>
      </c>
      <c r="AI96" s="285" t="e">
        <f ca="1">Results!$AN$68</f>
        <v>#NAME?</v>
      </c>
      <c r="AJ96" s="289" t="e">
        <f ca="1">Travellers!$H$58</f>
        <v>#NAME?</v>
      </c>
      <c r="AL96" s="194">
        <v>13</v>
      </c>
      <c r="AM96" s="175" t="s">
        <v>4</v>
      </c>
      <c r="AN96" s="206" t="s">
        <v>103</v>
      </c>
      <c r="AO96" s="203" t="s">
        <v>98</v>
      </c>
      <c r="AP96" s="203" t="s">
        <v>126</v>
      </c>
      <c r="AQ96" s="203">
        <v>11</v>
      </c>
      <c r="AR96" s="187">
        <v>-650</v>
      </c>
      <c r="AS96" s="218">
        <f ca="1">IF($H96+$AR96&gt;=0,VLOOKUP($H96+$AR96,Imptable!$A$4:$B$28,2),-VLOOKUP(-$H96-$AR96,Imptable!$A$4:$B$28,2))</f>
        <v>0</v>
      </c>
      <c r="AT96" s="218">
        <f ca="1">IF($AF96+$AR96&gt;=0,VLOOKUP($AF96+$AR96,Imptable!$A$4:$B$28,2),-VLOOKUP(-$AF96-$AR96,Imptable!$A$4:$B$28,2))</f>
        <v>-1</v>
      </c>
      <c r="AU96" s="285" t="e">
        <f ca="1">Results!$AN$68</f>
        <v>#NAME?</v>
      </c>
      <c r="AV96" s="289" t="e">
        <f ca="1">Travellers!$I$64</f>
        <v>#NAME?</v>
      </c>
    </row>
    <row r="97" spans="1:48">
      <c r="B97" s="194">
        <v>14</v>
      </c>
      <c r="C97" s="175" t="s">
        <v>3</v>
      </c>
      <c r="D97" s="206" t="s">
        <v>105</v>
      </c>
      <c r="E97" s="203" t="s">
        <v>104</v>
      </c>
      <c r="F97" s="203"/>
      <c r="G97" s="203">
        <v>8</v>
      </c>
      <c r="H97" s="187">
        <v>-110</v>
      </c>
      <c r="I97" s="218">
        <f ca="1">IF($H97+$T97&gt;=0,VLOOKUP($H97+$T97,Imptable!$A$4:$B$28,2),-VLOOKUP(-$H97-$T97,Imptable!$A$4:$B$28,2))</f>
        <v>3</v>
      </c>
      <c r="J97" s="218">
        <f ca="1">IF($H97+$AR97&gt;=0,VLOOKUP($H97+$AR97,Imptable!$A$4:$B$28,2),-VLOOKUP(-$H97-$AR97,Imptable!$A$4:$B$28,2))</f>
        <v>0</v>
      </c>
      <c r="K97" s="285" t="e">
        <f ca="1">Results!$AN$72</f>
        <v>#NAME?</v>
      </c>
      <c r="L97" s="289" t="e">
        <f ca="1">Travellers!$Q$57</f>
        <v>#NAME?</v>
      </c>
      <c r="N97" s="194">
        <v>14</v>
      </c>
      <c r="O97" s="175" t="s">
        <v>4</v>
      </c>
      <c r="P97" s="206" t="s">
        <v>103</v>
      </c>
      <c r="Q97" s="203" t="s">
        <v>98</v>
      </c>
      <c r="R97" s="203"/>
      <c r="S97" s="203">
        <v>6</v>
      </c>
      <c r="T97" s="187">
        <v>200</v>
      </c>
      <c r="U97" s="218">
        <f ca="1">IF($H97+$T97&gt;=0,VLOOKUP($H97+$T97,Imptable!$A$4:$B$28,2),-VLOOKUP(-$H97-$T97,Imptable!$A$4:$B$28,2))</f>
        <v>3</v>
      </c>
      <c r="V97" s="218">
        <f ca="1">IF($AF97+$T97&gt;=0,VLOOKUP($AF97+$T97,Imptable!$A$4:$B$28,2),-VLOOKUP(-$AF97-$T97,Imptable!$A$4:$B$28,2))</f>
        <v>7</v>
      </c>
      <c r="W97" s="285" t="e">
        <f ca="1">Results!$AN$72</f>
        <v>#NAME?</v>
      </c>
      <c r="X97" s="289" t="e">
        <f ca="1">Travellers!$R$63</f>
        <v>#NAME?</v>
      </c>
      <c r="Z97" s="194">
        <v>14</v>
      </c>
      <c r="AA97" s="175" t="s">
        <v>3</v>
      </c>
      <c r="AB97" s="206" t="s">
        <v>168</v>
      </c>
      <c r="AC97" s="203" t="s">
        <v>96</v>
      </c>
      <c r="AD97" s="203"/>
      <c r="AE97" s="203">
        <v>10</v>
      </c>
      <c r="AF97" s="187">
        <v>100</v>
      </c>
      <c r="AG97" s="218">
        <f ca="1">IF($AF97+$T97&gt;=0,VLOOKUP($AF97+$T97,Imptable!$A$4:$B$28,2),-VLOOKUP(-$AF97-$T97,Imptable!$A$4:$B$28,2))</f>
        <v>7</v>
      </c>
      <c r="AH97" s="218">
        <f ca="1">IF($AF97+$AR97&gt;=0,VLOOKUP($AF97+$AR97,Imptable!$A$4:$B$28,2),-VLOOKUP(-$AF97-$AR97,Imptable!$A$4:$B$28,2))</f>
        <v>5</v>
      </c>
      <c r="AI97" s="285" t="e">
        <f ca="1">Results!$AN$72</f>
        <v>#NAME?</v>
      </c>
      <c r="AJ97" s="289" t="e">
        <f ca="1">Travellers!$Q$58</f>
        <v>#NAME?</v>
      </c>
      <c r="AL97" s="194">
        <v>14</v>
      </c>
      <c r="AM97" s="175" t="s">
        <v>4</v>
      </c>
      <c r="AN97" s="206" t="s">
        <v>198</v>
      </c>
      <c r="AO97" s="203" t="s">
        <v>98</v>
      </c>
      <c r="AP97" s="203" t="s">
        <v>124</v>
      </c>
      <c r="AQ97" s="203">
        <v>8</v>
      </c>
      <c r="AR97" s="187">
        <v>100</v>
      </c>
      <c r="AS97" s="218">
        <f ca="1">IF($H97+$AR97&gt;=0,VLOOKUP($H97+$AR97,Imptable!$A$4:$B$28,2),-VLOOKUP(-$H97-$AR97,Imptable!$A$4:$B$28,2))</f>
        <v>0</v>
      </c>
      <c r="AT97" s="218">
        <f ca="1">IF($AF97+$AR97&gt;=0,VLOOKUP($AF97+$AR97,Imptable!$A$4:$B$28,2),-VLOOKUP(-$AF97-$AR97,Imptable!$A$4:$B$28,2))</f>
        <v>5</v>
      </c>
      <c r="AU97" s="285" t="e">
        <f ca="1">Results!$AN$72</f>
        <v>#NAME?</v>
      </c>
      <c r="AV97" s="289" t="e">
        <f ca="1">Travellers!$R$64</f>
        <v>#NAME?</v>
      </c>
    </row>
    <row r="98" spans="1:48">
      <c r="B98" s="194">
        <v>15</v>
      </c>
      <c r="C98" s="175" t="s">
        <v>3</v>
      </c>
      <c r="D98" s="206" t="s">
        <v>99</v>
      </c>
      <c r="E98" s="203" t="s">
        <v>96</v>
      </c>
      <c r="F98" s="203"/>
      <c r="G98" s="203">
        <v>8</v>
      </c>
      <c r="H98" s="187">
        <v>-110</v>
      </c>
      <c r="I98" s="218">
        <f ca="1">IF($H98+$T98&gt;=0,VLOOKUP($H98+$T98,Imptable!$A$4:$B$28,2),-VLOOKUP(-$H98-$T98,Imptable!$A$4:$B$28,2))</f>
        <v>-4</v>
      </c>
      <c r="J98" s="218">
        <f ca="1">IF($H98+$AR98&gt;=0,VLOOKUP($H98+$AR98,Imptable!$A$4:$B$28,2),-VLOOKUP(-$H98-$AR98,Imptable!$A$4:$B$28,2))</f>
        <v>0</v>
      </c>
      <c r="K98" s="285" t="e">
        <f ca="1">Results!$AN$76</f>
        <v>#NAME?</v>
      </c>
      <c r="L98" s="289" t="e">
        <f ca="1">Travellers!$Z$57</f>
        <v>#NAME?</v>
      </c>
      <c r="N98" s="194">
        <v>15</v>
      </c>
      <c r="O98" s="175" t="s">
        <v>4</v>
      </c>
      <c r="P98" s="206" t="s">
        <v>99</v>
      </c>
      <c r="Q98" s="203" t="s">
        <v>96</v>
      </c>
      <c r="R98" s="203"/>
      <c r="S98" s="203">
        <v>7</v>
      </c>
      <c r="T98" s="187">
        <v>-50</v>
      </c>
      <c r="U98" s="218">
        <f ca="1">IF($H98+$T98&gt;=0,VLOOKUP($H98+$T98,Imptable!$A$4:$B$28,2),-VLOOKUP(-$H98-$T98,Imptable!$A$4:$B$28,2))</f>
        <v>-4</v>
      </c>
      <c r="V98" s="218">
        <f ca="1">IF($AF98+$T98&gt;=0,VLOOKUP($AF98+$T98,Imptable!$A$4:$B$28,2),-VLOOKUP(-$AF98-$T98,Imptable!$A$4:$B$28,2))</f>
        <v>-4</v>
      </c>
      <c r="W98" s="285" t="e">
        <f ca="1">Results!$AN$76</f>
        <v>#NAME?</v>
      </c>
      <c r="X98" s="289" t="e">
        <f ca="1">Travellers!$AA$63</f>
        <v>#NAME?</v>
      </c>
      <c r="Z98" s="194">
        <v>15</v>
      </c>
      <c r="AA98" s="175" t="s">
        <v>3</v>
      </c>
      <c r="AB98" s="206" t="s">
        <v>99</v>
      </c>
      <c r="AC98" s="203" t="s">
        <v>96</v>
      </c>
      <c r="AD98" s="203"/>
      <c r="AE98" s="203">
        <v>8</v>
      </c>
      <c r="AF98" s="187">
        <v>-110</v>
      </c>
      <c r="AG98" s="218">
        <f ca="1">IF($AF98+$T98&gt;=0,VLOOKUP($AF98+$T98,Imptable!$A$4:$B$28,2),-VLOOKUP(-$AF98-$T98,Imptable!$A$4:$B$28,2))</f>
        <v>-4</v>
      </c>
      <c r="AH98" s="218">
        <f ca="1">IF($AF98+$AR98&gt;=0,VLOOKUP($AF98+$AR98,Imptable!$A$4:$B$28,2),-VLOOKUP(-$AF98-$AR98,Imptable!$A$4:$B$28,2))</f>
        <v>0</v>
      </c>
      <c r="AI98" s="285" t="e">
        <f ca="1">Results!$AN$76</f>
        <v>#NAME?</v>
      </c>
      <c r="AJ98" s="289" t="e">
        <f ca="1">Travellers!$Z$58</f>
        <v>#NAME?</v>
      </c>
      <c r="AL98" s="194">
        <v>15</v>
      </c>
      <c r="AM98" s="175" t="s">
        <v>4</v>
      </c>
      <c r="AN98" s="206" t="s">
        <v>99</v>
      </c>
      <c r="AO98" s="203" t="s">
        <v>96</v>
      </c>
      <c r="AP98" s="203" t="s">
        <v>150</v>
      </c>
      <c r="AQ98" s="203">
        <v>8</v>
      </c>
      <c r="AR98" s="187">
        <v>110</v>
      </c>
      <c r="AS98" s="218">
        <f ca="1">IF($H98+$AR98&gt;=0,VLOOKUP($H98+$AR98,Imptable!$A$4:$B$28,2),-VLOOKUP(-$H98-$AR98,Imptable!$A$4:$B$28,2))</f>
        <v>0</v>
      </c>
      <c r="AT98" s="218">
        <f ca="1">IF($AF98+$AR98&gt;=0,VLOOKUP($AF98+$AR98,Imptable!$A$4:$B$28,2),-VLOOKUP(-$AF98-$AR98,Imptable!$A$4:$B$28,2))</f>
        <v>0</v>
      </c>
      <c r="AU98" s="285" t="e">
        <f ca="1">Results!$AN$76</f>
        <v>#NAME?</v>
      </c>
      <c r="AV98" s="289" t="e">
        <f ca="1">Travellers!$AA$64</f>
        <v>#NAME?</v>
      </c>
    </row>
    <row r="99" spans="1:48" ht="15.75" thickBot="1">
      <c r="B99" s="195">
        <v>16</v>
      </c>
      <c r="C99" s="186" t="s">
        <v>3</v>
      </c>
      <c r="D99" s="207" t="s">
        <v>101</v>
      </c>
      <c r="E99" s="204" t="s">
        <v>96</v>
      </c>
      <c r="F99" s="204"/>
      <c r="G99" s="204">
        <v>9</v>
      </c>
      <c r="H99" s="188">
        <v>100</v>
      </c>
      <c r="I99" s="219">
        <f ca="1">IF($H99+$T99&gt;=0,VLOOKUP($H99+$T99,Imptable!$A$4:$B$28,2),-VLOOKUP(-$H99-$T99,Imptable!$A$4:$B$28,2))</f>
        <v>-3</v>
      </c>
      <c r="J99" s="230">
        <f ca="1">IF($H99+$AR99&gt;=0,VLOOKUP($H99+$AR99,Imptable!$A$4:$B$28,2),-VLOOKUP(-$H99-$AR99,Imptable!$A$4:$B$28,2))</f>
        <v>-3</v>
      </c>
      <c r="K99" s="286" t="e">
        <f ca="1">Results!$AN$80</f>
        <v>#NAME?</v>
      </c>
      <c r="L99" s="290" t="e">
        <f ca="1">Travellers!$AI$57</f>
        <v>#NAME?</v>
      </c>
      <c r="N99" s="195">
        <v>16</v>
      </c>
      <c r="O99" s="186" t="s">
        <v>4</v>
      </c>
      <c r="P99" s="207" t="s">
        <v>101</v>
      </c>
      <c r="Q99" s="204" t="s">
        <v>96</v>
      </c>
      <c r="R99" s="204"/>
      <c r="S99" s="204">
        <v>8</v>
      </c>
      <c r="T99" s="188">
        <v>-200</v>
      </c>
      <c r="U99" s="219">
        <f ca="1">IF($H99+$T99&gt;=0,VLOOKUP($H99+$T99,Imptable!$A$4:$B$28,2),-VLOOKUP(-$H99-$T99,Imptable!$A$4:$B$28,2))</f>
        <v>-3</v>
      </c>
      <c r="V99" s="219">
        <f ca="1">IF($AF99+$T99&gt;=0,VLOOKUP($AF99+$T99,Imptable!$A$4:$B$28,2),-VLOOKUP(-$AF99-$T99,Imptable!$A$4:$B$28,2))</f>
        <v>0</v>
      </c>
      <c r="W99" s="286" t="e">
        <f ca="1">Results!$AN$80</f>
        <v>#NAME?</v>
      </c>
      <c r="X99" s="290" t="e">
        <f ca="1">Travellers!$AJ$63</f>
        <v>#NAME?</v>
      </c>
      <c r="Z99" s="195">
        <v>16</v>
      </c>
      <c r="AA99" s="186" t="s">
        <v>3</v>
      </c>
      <c r="AB99" s="207" t="s">
        <v>101</v>
      </c>
      <c r="AC99" s="204" t="s">
        <v>96</v>
      </c>
      <c r="AD99" s="204"/>
      <c r="AE99" s="204">
        <v>8</v>
      </c>
      <c r="AF99" s="188">
        <v>200</v>
      </c>
      <c r="AG99" s="219">
        <f ca="1">IF($AF99+$T99&gt;=0,VLOOKUP($AF99+$T99,Imptable!$A$4:$B$28,2),-VLOOKUP(-$AF99-$T99,Imptable!$A$4:$B$28,2))</f>
        <v>0</v>
      </c>
      <c r="AH99" s="230">
        <f ca="1">IF($AF99+$AR99&gt;=0,VLOOKUP($AF99+$AR99,Imptable!$A$4:$B$28,2),-VLOOKUP(-$AF99-$AR99,Imptable!$A$4:$B$28,2))</f>
        <v>0</v>
      </c>
      <c r="AI99" s="286" t="e">
        <f ca="1">Results!$AN$80</f>
        <v>#NAME?</v>
      </c>
      <c r="AJ99" s="290" t="e">
        <f ca="1">Travellers!$AI$58</f>
        <v>#NAME?</v>
      </c>
      <c r="AL99" s="195">
        <v>16</v>
      </c>
      <c r="AM99" s="186" t="s">
        <v>4</v>
      </c>
      <c r="AN99" s="207" t="s">
        <v>101</v>
      </c>
      <c r="AO99" s="204" t="s">
        <v>96</v>
      </c>
      <c r="AP99" s="204" t="s">
        <v>150</v>
      </c>
      <c r="AQ99" s="204">
        <v>8</v>
      </c>
      <c r="AR99" s="188">
        <v>-200</v>
      </c>
      <c r="AS99" s="218">
        <f ca="1">IF($H99+$AR99&gt;=0,VLOOKUP($H99+$AR99,Imptable!$A$4:$B$28,2),-VLOOKUP(-$H99-$AR99,Imptable!$A$4:$B$28,2))</f>
        <v>-3</v>
      </c>
      <c r="AT99" s="230">
        <f ca="1">IF($AF99+$AR99&gt;=0,VLOOKUP($AF99+$AR99,Imptable!$A$4:$B$28,2),-VLOOKUP(-$AF99-$AR99,Imptable!$A$4:$B$28,2))</f>
        <v>0</v>
      </c>
      <c r="AU99" s="286" t="e">
        <f ca="1">Results!$AN$80</f>
        <v>#NAME?</v>
      </c>
      <c r="AV99" s="290" t="e">
        <f ca="1">Travellers!$AJ$64</f>
        <v>#NAME?</v>
      </c>
    </row>
    <row r="100" spans="1:48">
      <c r="B100" s="196">
        <v>17</v>
      </c>
      <c r="C100" s="179" t="s">
        <v>3</v>
      </c>
      <c r="D100" s="208" t="s">
        <v>114</v>
      </c>
      <c r="E100" s="205" t="s">
        <v>104</v>
      </c>
      <c r="F100" s="205"/>
      <c r="G100" s="205">
        <v>9</v>
      </c>
      <c r="H100" s="189">
        <v>100</v>
      </c>
      <c r="I100" s="218">
        <f ca="1">IF($H100+$T100&gt;=0,VLOOKUP($H100+$T100,Imptable!$A$4:$B$28,2),-VLOOKUP(-$H100-$T100,Imptable!$A$4:$B$28,2))</f>
        <v>11</v>
      </c>
      <c r="J100" s="218">
        <f ca="1">IF($H100+$AR100&gt;=0,VLOOKUP($H100+$AR100,Imptable!$A$4:$B$28,2),-VLOOKUP(-$H100-$AR100,Imptable!$A$4:$B$28,2))</f>
        <v>11</v>
      </c>
      <c r="K100" s="285" t="e">
        <f ca="1">Results!$AN$84</f>
        <v>#NAME?</v>
      </c>
      <c r="L100" s="289" t="e">
        <f ca="1">Travellers!$H$73</f>
        <v>#NAME?</v>
      </c>
      <c r="N100" s="196">
        <v>17</v>
      </c>
      <c r="O100" s="179" t="s">
        <v>4</v>
      </c>
      <c r="P100" s="208" t="s">
        <v>97</v>
      </c>
      <c r="Q100" s="205" t="s">
        <v>96</v>
      </c>
      <c r="R100" s="205"/>
      <c r="S100" s="205">
        <v>10</v>
      </c>
      <c r="T100" s="189">
        <v>430</v>
      </c>
      <c r="U100" s="218">
        <f ca="1">IF($H100+$T100&gt;=0,VLOOKUP($H100+$T100,Imptable!$A$4:$B$28,2),-VLOOKUP(-$H100-$T100,Imptable!$A$4:$B$28,2))</f>
        <v>11</v>
      </c>
      <c r="V100" s="218">
        <f ca="1">IF($AF100+$T100&gt;=0,VLOOKUP($AF100+$T100,Imptable!$A$4:$B$28,2),-VLOOKUP(-$AF100-$T100,Imptable!$A$4:$B$28,2))</f>
        <v>0</v>
      </c>
      <c r="W100" s="285" t="e">
        <f ca="1">Results!$AN$84</f>
        <v>#NAME?</v>
      </c>
      <c r="X100" s="289" t="e">
        <f ca="1">Travellers!$I$79</f>
        <v>#NAME?</v>
      </c>
      <c r="Z100" s="196">
        <v>17</v>
      </c>
      <c r="AA100" s="179" t="s">
        <v>3</v>
      </c>
      <c r="AB100" s="208" t="s">
        <v>97</v>
      </c>
      <c r="AC100" s="205" t="s">
        <v>96</v>
      </c>
      <c r="AD100" s="205"/>
      <c r="AE100" s="205">
        <v>10</v>
      </c>
      <c r="AF100" s="189">
        <v>-430</v>
      </c>
      <c r="AG100" s="218">
        <f ca="1">IF($AF100+$T100&gt;=0,VLOOKUP($AF100+$T100,Imptable!$A$4:$B$28,2),-VLOOKUP(-$AF100-$T100,Imptable!$A$4:$B$28,2))</f>
        <v>0</v>
      </c>
      <c r="AH100" s="218">
        <f ca="1">IF($AF100+$AR100&gt;=0,VLOOKUP($AF100+$AR100,Imptable!$A$4:$B$28,2),-VLOOKUP(-$AF100-$AR100,Imptable!$A$4:$B$28,2))</f>
        <v>0</v>
      </c>
      <c r="AI100" s="285" t="e">
        <f ca="1">Results!$AN$84</f>
        <v>#NAME?</v>
      </c>
      <c r="AJ100" s="289" t="e">
        <f ca="1">Travellers!$H$74</f>
        <v>#NAME?</v>
      </c>
      <c r="AL100" s="196">
        <v>17</v>
      </c>
      <c r="AM100" s="179" t="s">
        <v>4</v>
      </c>
      <c r="AN100" s="208" t="s">
        <v>97</v>
      </c>
      <c r="AO100" s="205" t="s">
        <v>96</v>
      </c>
      <c r="AP100" s="205" t="s">
        <v>184</v>
      </c>
      <c r="AQ100" s="205">
        <v>10</v>
      </c>
      <c r="AR100" s="189">
        <v>430</v>
      </c>
      <c r="AS100" s="218">
        <f ca="1">IF($H100+$AR100&gt;=0,VLOOKUP($H100+$AR100,Imptable!$A$4:$B$28,2),-VLOOKUP(-$H100-$AR100,Imptable!$A$4:$B$28,2))</f>
        <v>11</v>
      </c>
      <c r="AT100" s="218">
        <f ca="1">IF($AF100+$AR100&gt;=0,VLOOKUP($AF100+$AR100,Imptable!$A$4:$B$28,2),-VLOOKUP(-$AF100-$AR100,Imptable!$A$4:$B$28,2))</f>
        <v>0</v>
      </c>
      <c r="AU100" s="285" t="e">
        <f ca="1">Results!$AN$84</f>
        <v>#NAME?</v>
      </c>
      <c r="AV100" s="289" t="e">
        <f ca="1">Travellers!$I$80</f>
        <v>#NAME?</v>
      </c>
    </row>
    <row r="101" spans="1:48">
      <c r="B101" s="194">
        <v>18</v>
      </c>
      <c r="C101" s="175" t="s">
        <v>3</v>
      </c>
      <c r="D101" s="206" t="s">
        <v>115</v>
      </c>
      <c r="E101" s="203" t="s">
        <v>96</v>
      </c>
      <c r="F101" s="203"/>
      <c r="G101" s="203">
        <v>7</v>
      </c>
      <c r="H101" s="187">
        <v>100</v>
      </c>
      <c r="I101" s="218">
        <f ca="1">IF($H101+$T101&gt;=0,VLOOKUP($H101+$T101,Imptable!$A$4:$B$28,2),-VLOOKUP(-$H101-$T101,Imptable!$A$4:$B$28,2))</f>
        <v>-1</v>
      </c>
      <c r="J101" s="218">
        <f ca="1">IF($H101+$AR101&gt;=0,VLOOKUP($H101+$AR101,Imptable!$A$4:$B$28,2),-VLOOKUP(-$H101-$AR101,Imptable!$A$4:$B$28,2))</f>
        <v>-1</v>
      </c>
      <c r="K101" s="285" t="e">
        <f ca="1">Results!$AN$88</f>
        <v>#NAME?</v>
      </c>
      <c r="L101" s="289" t="e">
        <f ca="1">Travellers!$Q$73</f>
        <v>#NAME?</v>
      </c>
      <c r="M101" s="165"/>
      <c r="N101" s="194">
        <v>18</v>
      </c>
      <c r="O101" s="175" t="s">
        <v>4</v>
      </c>
      <c r="P101" s="206" t="s">
        <v>123</v>
      </c>
      <c r="Q101" s="203" t="s">
        <v>100</v>
      </c>
      <c r="R101" s="203"/>
      <c r="S101" s="203">
        <v>9</v>
      </c>
      <c r="T101" s="187">
        <v>-140</v>
      </c>
      <c r="U101" s="218">
        <f ca="1">IF($H101+$T101&gt;=0,VLOOKUP($H101+$T101,Imptable!$A$4:$B$28,2),-VLOOKUP(-$H101-$T101,Imptable!$A$4:$B$28,2))</f>
        <v>-1</v>
      </c>
      <c r="V101" s="218">
        <f ca="1">IF($AF101+$T101&gt;=0,VLOOKUP($AF101+$T101,Imptable!$A$4:$B$28,2),-VLOOKUP(-$AF101-$T101,Imptable!$A$4:$B$28,2))</f>
        <v>1</v>
      </c>
      <c r="W101" s="285" t="e">
        <f ca="1">Results!$AN$88</f>
        <v>#NAME?</v>
      </c>
      <c r="X101" s="289" t="e">
        <f ca="1">Travellers!$R$79</f>
        <v>#NAME?</v>
      </c>
      <c r="Y101" s="165"/>
      <c r="Z101" s="194">
        <v>18</v>
      </c>
      <c r="AA101" s="175" t="s">
        <v>3</v>
      </c>
      <c r="AB101" s="206" t="s">
        <v>105</v>
      </c>
      <c r="AC101" s="203" t="s">
        <v>100</v>
      </c>
      <c r="AD101" s="203"/>
      <c r="AE101" s="203">
        <v>10</v>
      </c>
      <c r="AF101" s="187">
        <v>170</v>
      </c>
      <c r="AG101" s="218">
        <f ca="1">IF($AF101+$T101&gt;=0,VLOOKUP($AF101+$T101,Imptable!$A$4:$B$28,2),-VLOOKUP(-$AF101-$T101,Imptable!$A$4:$B$28,2))</f>
        <v>1</v>
      </c>
      <c r="AH101" s="218">
        <f ca="1">IF($AF101+$AR101&gt;=0,VLOOKUP($AF101+$AR101,Imptable!$A$4:$B$28,2),-VLOOKUP(-$AF101-$AR101,Imptable!$A$4:$B$28,2))</f>
        <v>1</v>
      </c>
      <c r="AI101" s="285" t="e">
        <f ca="1">Results!$AN$88</f>
        <v>#NAME?</v>
      </c>
      <c r="AJ101" s="289" t="e">
        <f ca="1">Travellers!$Q$74</f>
        <v>#NAME?</v>
      </c>
      <c r="AL101" s="194">
        <v>18</v>
      </c>
      <c r="AM101" s="175" t="s">
        <v>4</v>
      </c>
      <c r="AN101" s="206" t="s">
        <v>105</v>
      </c>
      <c r="AO101" s="203" t="s">
        <v>98</v>
      </c>
      <c r="AP101" s="203" t="s">
        <v>199</v>
      </c>
      <c r="AQ101" s="203">
        <v>9</v>
      </c>
      <c r="AR101" s="187">
        <v>-140</v>
      </c>
      <c r="AS101" s="218">
        <f ca="1">IF($H101+$AR101&gt;=0,VLOOKUP($H101+$AR101,Imptable!$A$4:$B$28,2),-VLOOKUP(-$H101-$AR101,Imptable!$A$4:$B$28,2))</f>
        <v>-1</v>
      </c>
      <c r="AT101" s="218">
        <f ca="1">IF($AF101+$AR101&gt;=0,VLOOKUP($AF101+$AR101,Imptable!$A$4:$B$28,2),-VLOOKUP(-$AF101-$AR101,Imptable!$A$4:$B$28,2))</f>
        <v>1</v>
      </c>
      <c r="AU101" s="285" t="e">
        <f ca="1">Results!$AN$88</f>
        <v>#NAME?</v>
      </c>
      <c r="AV101" s="289" t="e">
        <f ca="1">Travellers!$R$80</f>
        <v>#NAME?</v>
      </c>
    </row>
    <row r="102" spans="1:48">
      <c r="B102" s="194">
        <v>19</v>
      </c>
      <c r="C102" s="175" t="s">
        <v>3</v>
      </c>
      <c r="D102" s="206" t="s">
        <v>108</v>
      </c>
      <c r="E102" s="203" t="s">
        <v>100</v>
      </c>
      <c r="F102" s="203"/>
      <c r="G102" s="203">
        <v>8</v>
      </c>
      <c r="H102" s="187">
        <v>120</v>
      </c>
      <c r="I102" s="218">
        <f ca="1">IF($H102+$T102&gt;=0,VLOOKUP($H102+$T102,Imptable!$A$4:$B$28,2),-VLOOKUP(-$H102-$T102,Imptable!$A$4:$B$28,2))</f>
        <v>0</v>
      </c>
      <c r="J102" s="218">
        <f ca="1">IF($H102+$AR102&gt;=0,VLOOKUP($H102+$AR102,Imptable!$A$4:$B$28,2),-VLOOKUP(-$H102-$AR102,Imptable!$A$4:$B$28,2))</f>
        <v>-1</v>
      </c>
      <c r="K102" s="285" t="e">
        <f ca="1">Results!$AN$92</f>
        <v>#NAME?</v>
      </c>
      <c r="L102" s="289" t="e">
        <f ca="1">Travellers!$Z$73</f>
        <v>#NAME?</v>
      </c>
      <c r="N102" s="194">
        <v>19</v>
      </c>
      <c r="O102" s="175" t="s">
        <v>4</v>
      </c>
      <c r="P102" s="206" t="s">
        <v>107</v>
      </c>
      <c r="Q102" s="203" t="s">
        <v>100</v>
      </c>
      <c r="R102" s="203"/>
      <c r="S102" s="203">
        <v>8</v>
      </c>
      <c r="T102" s="187">
        <v>-120</v>
      </c>
      <c r="U102" s="218">
        <f ca="1">IF($H102+$T102&gt;=0,VLOOKUP($H102+$T102,Imptable!$A$4:$B$28,2),-VLOOKUP(-$H102-$T102,Imptable!$A$4:$B$28,2))</f>
        <v>0</v>
      </c>
      <c r="V102" s="218">
        <f ca="1">IF($AF102+$T102&gt;=0,VLOOKUP($AF102+$T102,Imptable!$A$4:$B$28,2),-VLOOKUP(-$AF102-$T102,Imptable!$A$4:$B$28,2))</f>
        <v>1</v>
      </c>
      <c r="W102" s="285" t="e">
        <f ca="1">Results!$AN$92</f>
        <v>#NAME?</v>
      </c>
      <c r="X102" s="289" t="e">
        <f ca="1">Travellers!$AA$79</f>
        <v>#NAME?</v>
      </c>
      <c r="Z102" s="194">
        <v>19</v>
      </c>
      <c r="AA102" s="175" t="s">
        <v>3</v>
      </c>
      <c r="AB102" s="206" t="s">
        <v>107</v>
      </c>
      <c r="AC102" s="203" t="s">
        <v>100</v>
      </c>
      <c r="AD102" s="203"/>
      <c r="AE102" s="203">
        <v>9</v>
      </c>
      <c r="AF102" s="187">
        <v>150</v>
      </c>
      <c r="AG102" s="218">
        <f ca="1">IF($AF102+$T102&gt;=0,VLOOKUP($AF102+$T102,Imptable!$A$4:$B$28,2),-VLOOKUP(-$AF102-$T102,Imptable!$A$4:$B$28,2))</f>
        <v>1</v>
      </c>
      <c r="AH102" s="218">
        <f ca="1">IF($AF102+$AR102&gt;=0,VLOOKUP($AF102+$AR102,Imptable!$A$4:$B$28,2),-VLOOKUP(-$AF102-$AR102,Imptable!$A$4:$B$28,2))</f>
        <v>0</v>
      </c>
      <c r="AI102" s="285" t="e">
        <f ca="1">Results!$AN$92</f>
        <v>#NAME?</v>
      </c>
      <c r="AJ102" s="289" t="e">
        <f ca="1">Travellers!$Z$74</f>
        <v>#NAME?</v>
      </c>
      <c r="AL102" s="194">
        <v>19</v>
      </c>
      <c r="AM102" s="175" t="s">
        <v>4</v>
      </c>
      <c r="AN102" s="206" t="s">
        <v>108</v>
      </c>
      <c r="AO102" s="203" t="s">
        <v>100</v>
      </c>
      <c r="AP102" s="203" t="s">
        <v>135</v>
      </c>
      <c r="AQ102" s="203">
        <v>9</v>
      </c>
      <c r="AR102" s="187">
        <v>-150</v>
      </c>
      <c r="AS102" s="218">
        <f ca="1">IF($H102+$AR102&gt;=0,VLOOKUP($H102+$AR102,Imptable!$A$4:$B$28,2),-VLOOKUP(-$H102-$AR102,Imptable!$A$4:$B$28,2))</f>
        <v>-1</v>
      </c>
      <c r="AT102" s="218">
        <f ca="1">IF($AF102+$AR102&gt;=0,VLOOKUP($AF102+$AR102,Imptable!$A$4:$B$28,2),-VLOOKUP(-$AF102-$AR102,Imptable!$A$4:$B$28,2))</f>
        <v>0</v>
      </c>
      <c r="AU102" s="285" t="e">
        <f ca="1">Results!$AN$92</f>
        <v>#NAME?</v>
      </c>
      <c r="AV102" s="289" t="e">
        <f ca="1">Travellers!$AA$80</f>
        <v>#NAME?</v>
      </c>
    </row>
    <row r="103" spans="1:48">
      <c r="B103" s="194">
        <v>20</v>
      </c>
      <c r="C103" s="175" t="s">
        <v>3</v>
      </c>
      <c r="D103" s="206" t="s">
        <v>173</v>
      </c>
      <c r="E103" s="203" t="s">
        <v>104</v>
      </c>
      <c r="F103" s="203"/>
      <c r="G103" s="203">
        <v>13</v>
      </c>
      <c r="H103" s="187">
        <v>-1460</v>
      </c>
      <c r="I103" s="218">
        <f ca="1">IF($H103+$T103&gt;=0,VLOOKUP($H103+$T103,Imptable!$A$4:$B$28,2),-VLOOKUP(-$H103-$T103,Imptable!$A$4:$B$28,2))</f>
        <v>-1</v>
      </c>
      <c r="J103" s="218">
        <f ca="1">IF($H103+$AR103&gt;=0,VLOOKUP($H103+$AR103,Imptable!$A$4:$B$28,2),-VLOOKUP(-$H103-$AR103,Imptable!$A$4:$B$28,2))</f>
        <v>0</v>
      </c>
      <c r="K103" s="285" t="e">
        <f ca="1">Results!$AN$96</f>
        <v>#NAME?</v>
      </c>
      <c r="L103" s="289" t="e">
        <f ca="1">Travellers!$AI$73</f>
        <v>#NAME?</v>
      </c>
      <c r="M103" s="165"/>
      <c r="N103" s="194">
        <v>20</v>
      </c>
      <c r="O103" s="175" t="s">
        <v>4</v>
      </c>
      <c r="P103" s="206" t="s">
        <v>173</v>
      </c>
      <c r="Q103" s="203" t="s">
        <v>96</v>
      </c>
      <c r="R103" s="203"/>
      <c r="S103" s="203">
        <v>12</v>
      </c>
      <c r="T103" s="187">
        <v>1430</v>
      </c>
      <c r="U103" s="218">
        <f ca="1">IF($H103+$T103&gt;=0,VLOOKUP($H103+$T103,Imptable!$A$4:$B$28,2),-VLOOKUP(-$H103-$T103,Imptable!$A$4:$B$28,2))</f>
        <v>-1</v>
      </c>
      <c r="V103" s="218">
        <f ca="1">IF($AF103+$T103&gt;=0,VLOOKUP($AF103+$T103,Imptable!$A$4:$B$28,2),-VLOOKUP(-$AF103-$T103,Imptable!$A$4:$B$28,2))</f>
        <v>-1</v>
      </c>
      <c r="W103" s="285" t="e">
        <f ca="1">Results!$AN$96</f>
        <v>#NAME?</v>
      </c>
      <c r="X103" s="289" t="e">
        <f ca="1">Travellers!$AJ$79</f>
        <v>#NAME?</v>
      </c>
      <c r="Z103" s="194">
        <v>20</v>
      </c>
      <c r="AA103" s="175" t="s">
        <v>3</v>
      </c>
      <c r="AB103" s="206" t="s">
        <v>131</v>
      </c>
      <c r="AC103" s="203" t="s">
        <v>96</v>
      </c>
      <c r="AD103" s="203"/>
      <c r="AE103" s="203">
        <v>13</v>
      </c>
      <c r="AF103" s="187">
        <v>-1460</v>
      </c>
      <c r="AG103" s="218">
        <f ca="1">IF($AF103+$T103&gt;=0,VLOOKUP($AF103+$T103,Imptable!$A$4:$B$28,2),-VLOOKUP(-$AF103-$T103,Imptable!$A$4:$B$28,2))</f>
        <v>-1</v>
      </c>
      <c r="AH103" s="218">
        <f ca="1">IF($AF103+$AR103&gt;=0,VLOOKUP($AF103+$AR103,Imptable!$A$4:$B$28,2),-VLOOKUP(-$AF103-$AR103,Imptable!$A$4:$B$28,2))</f>
        <v>0</v>
      </c>
      <c r="AI103" s="285" t="e">
        <f ca="1">Results!$AN$96</f>
        <v>#NAME?</v>
      </c>
      <c r="AJ103" s="289" t="e">
        <f ca="1">Travellers!$AI$74</f>
        <v>#NAME?</v>
      </c>
      <c r="AL103" s="194">
        <v>20</v>
      </c>
      <c r="AM103" s="175" t="s">
        <v>4</v>
      </c>
      <c r="AN103" s="206" t="s">
        <v>122</v>
      </c>
      <c r="AO103" s="203" t="s">
        <v>96</v>
      </c>
      <c r="AP103" s="203" t="s">
        <v>179</v>
      </c>
      <c r="AQ103" s="203">
        <v>13</v>
      </c>
      <c r="AR103" s="187">
        <v>1470</v>
      </c>
      <c r="AS103" s="218">
        <f ca="1">IF($H103+$AR103&gt;=0,VLOOKUP($H103+$AR103,Imptable!$A$4:$B$28,2),-VLOOKUP(-$H103-$AR103,Imptable!$A$4:$B$28,2))</f>
        <v>0</v>
      </c>
      <c r="AT103" s="218">
        <f ca="1">IF($AF103+$AR103&gt;=0,VLOOKUP($AF103+$AR103,Imptable!$A$4:$B$28,2),-VLOOKUP(-$AF103-$AR103,Imptable!$A$4:$B$28,2))</f>
        <v>0</v>
      </c>
      <c r="AU103" s="285" t="e">
        <f ca="1">Results!$AN$96</f>
        <v>#NAME?</v>
      </c>
      <c r="AV103" s="289" t="e">
        <f ca="1">Travellers!$AJ$80</f>
        <v>#NAME?</v>
      </c>
    </row>
    <row r="104" spans="1:48">
      <c r="B104" s="194">
        <v>21</v>
      </c>
      <c r="C104" s="175" t="s">
        <v>3</v>
      </c>
      <c r="D104" s="206" t="s">
        <v>103</v>
      </c>
      <c r="E104" s="203" t="s">
        <v>104</v>
      </c>
      <c r="F104" s="203"/>
      <c r="G104" s="203">
        <v>11</v>
      </c>
      <c r="H104" s="187">
        <v>-450</v>
      </c>
      <c r="I104" s="218">
        <f ca="1">IF($H104+$T104&gt;=0,VLOOKUP($H104+$T104,Imptable!$A$4:$B$28,2),-VLOOKUP(-$H104-$T104,Imptable!$A$4:$B$28,2))</f>
        <v>-7</v>
      </c>
      <c r="J104" s="218">
        <f ca="1">IF($H104+$AR104&gt;=0,VLOOKUP($H104+$AR104,Imptable!$A$4:$B$28,2),-VLOOKUP(-$H104-$AR104,Imptable!$A$4:$B$28,2))</f>
        <v>0</v>
      </c>
      <c r="K104" s="285" t="e">
        <f ca="1">Results!$AN$100</f>
        <v>#NAME?</v>
      </c>
      <c r="L104" s="289" t="e">
        <f ca="1">Travellers!$H$89</f>
        <v>#NAME?</v>
      </c>
      <c r="N104" s="194">
        <v>21</v>
      </c>
      <c r="O104" s="175" t="s">
        <v>4</v>
      </c>
      <c r="P104" s="206" t="s">
        <v>123</v>
      </c>
      <c r="Q104" s="203" t="s">
        <v>104</v>
      </c>
      <c r="R104" s="203"/>
      <c r="S104" s="203">
        <v>10</v>
      </c>
      <c r="T104" s="187">
        <v>170</v>
      </c>
      <c r="U104" s="218">
        <f ca="1">IF($H104+$T104&gt;=0,VLOOKUP($H104+$T104,Imptable!$A$4:$B$28,2),-VLOOKUP(-$H104-$T104,Imptable!$A$4:$B$28,2))</f>
        <v>-7</v>
      </c>
      <c r="V104" s="218">
        <f ca="1">IF($AF104+$T104&gt;=0,VLOOKUP($AF104+$T104,Imptable!$A$4:$B$28,2),-VLOOKUP(-$AF104-$T104,Imptable!$A$4:$B$28,2))</f>
        <v>-7</v>
      </c>
      <c r="W104" s="285" t="e">
        <f ca="1">Results!$AN$100</f>
        <v>#NAME?</v>
      </c>
      <c r="X104" s="289" t="e">
        <f ca="1">Travellers!$I$95</f>
        <v>#NAME?</v>
      </c>
      <c r="Z104" s="194">
        <v>21</v>
      </c>
      <c r="AA104" s="175" t="s">
        <v>3</v>
      </c>
      <c r="AB104" s="206" t="s">
        <v>103</v>
      </c>
      <c r="AC104" s="203" t="s">
        <v>104</v>
      </c>
      <c r="AD104" s="203"/>
      <c r="AE104" s="203">
        <v>11</v>
      </c>
      <c r="AF104" s="187">
        <v>-450</v>
      </c>
      <c r="AG104" s="218">
        <f ca="1">IF($AF104+$T104&gt;=0,VLOOKUP($AF104+$T104,Imptable!$A$4:$B$28,2),-VLOOKUP(-$AF104-$T104,Imptable!$A$4:$B$28,2))</f>
        <v>-7</v>
      </c>
      <c r="AH104" s="218">
        <f ca="1">IF($AF104+$AR104&gt;=0,VLOOKUP($AF104+$AR104,Imptable!$A$4:$B$28,2),-VLOOKUP(-$AF104-$AR104,Imptable!$A$4:$B$28,2))</f>
        <v>0</v>
      </c>
      <c r="AI104" s="285" t="e">
        <f ca="1">Results!$AN$100</f>
        <v>#NAME?</v>
      </c>
      <c r="AJ104" s="289" t="e">
        <f ca="1">Travellers!$H$90</f>
        <v>#NAME?</v>
      </c>
      <c r="AL104" s="194">
        <v>21</v>
      </c>
      <c r="AM104" s="175" t="s">
        <v>4</v>
      </c>
      <c r="AN104" s="206" t="s">
        <v>113</v>
      </c>
      <c r="AO104" s="203" t="s">
        <v>104</v>
      </c>
      <c r="AP104" s="203" t="s">
        <v>135</v>
      </c>
      <c r="AQ104" s="203">
        <v>11</v>
      </c>
      <c r="AR104" s="187">
        <v>450</v>
      </c>
      <c r="AS104" s="218">
        <f ca="1">IF($H104+$AR104&gt;=0,VLOOKUP($H104+$AR104,Imptable!$A$4:$B$28,2),-VLOOKUP(-$H104-$AR104,Imptable!$A$4:$B$28,2))</f>
        <v>0</v>
      </c>
      <c r="AT104" s="218">
        <f ca="1">IF($AF104+$AR104&gt;=0,VLOOKUP($AF104+$AR104,Imptable!$A$4:$B$28,2),-VLOOKUP(-$AF104-$AR104,Imptable!$A$4:$B$28,2))</f>
        <v>0</v>
      </c>
      <c r="AU104" s="285" t="e">
        <f ca="1">Results!$AN$100</f>
        <v>#NAME?</v>
      </c>
      <c r="AV104" s="289" t="e">
        <f ca="1">Travellers!$I$96</f>
        <v>#NAME?</v>
      </c>
    </row>
    <row r="105" spans="1:48">
      <c r="B105" s="194">
        <v>22</v>
      </c>
      <c r="C105" s="175" t="s">
        <v>3</v>
      </c>
      <c r="D105" s="206" t="s">
        <v>125</v>
      </c>
      <c r="E105" s="203" t="s">
        <v>96</v>
      </c>
      <c r="F105" s="203"/>
      <c r="G105" s="203">
        <v>11</v>
      </c>
      <c r="H105" s="187">
        <v>-600</v>
      </c>
      <c r="I105" s="218">
        <f ca="1">IF($H105+$T105&gt;=0,VLOOKUP($H105+$T105,Imptable!$A$4:$B$28,2),-VLOOKUP(-$H105-$T105,Imptable!$A$4:$B$28,2))</f>
        <v>-10</v>
      </c>
      <c r="J105" s="218">
        <f ca="1">IF($H105+$AR105&gt;=0,VLOOKUP($H105+$AR105,Imptable!$A$4:$B$28,2),-VLOOKUP(-$H105-$AR105,Imptable!$A$4:$B$28,2))</f>
        <v>4</v>
      </c>
      <c r="K105" s="285" t="e">
        <f ca="1">Results!$AN$104</f>
        <v>#NAME?</v>
      </c>
      <c r="L105" s="289" t="e">
        <f ca="1">Travellers!$Q$89</f>
        <v>#NAME?</v>
      </c>
      <c r="N105" s="194">
        <v>22</v>
      </c>
      <c r="O105" s="175" t="s">
        <v>4</v>
      </c>
      <c r="P105" s="206" t="s">
        <v>111</v>
      </c>
      <c r="Q105" s="203">
        <v>4</v>
      </c>
      <c r="R105" s="203"/>
      <c r="S105" s="203">
        <v>11</v>
      </c>
      <c r="T105" s="187">
        <v>150</v>
      </c>
      <c r="U105" s="218">
        <f ca="1">IF($H105+$T105&gt;=0,VLOOKUP($H105+$T105,Imptable!$A$4:$B$28,2),-VLOOKUP(-$H105-$T105,Imptable!$A$4:$B$28,2))</f>
        <v>-10</v>
      </c>
      <c r="V105" s="218">
        <f ca="1">IF($AF105+$T105&gt;=0,VLOOKUP($AF105+$T105,Imptable!$A$4:$B$28,2),-VLOOKUP(-$AF105-$T105,Imptable!$A$4:$B$28,2))</f>
        <v>0</v>
      </c>
      <c r="W105" s="285" t="e">
        <f ca="1">Results!$AN$104</f>
        <v>#NAME?</v>
      </c>
      <c r="X105" s="289" t="e">
        <f ca="1">Travellers!$R$95</f>
        <v>#NAME?</v>
      </c>
      <c r="Z105" s="194">
        <v>22</v>
      </c>
      <c r="AA105" s="175" t="s">
        <v>3</v>
      </c>
      <c r="AB105" s="206" t="s">
        <v>106</v>
      </c>
      <c r="AC105" s="203" t="s">
        <v>104</v>
      </c>
      <c r="AD105" s="203"/>
      <c r="AE105" s="203">
        <v>11</v>
      </c>
      <c r="AF105" s="187">
        <v>-150</v>
      </c>
      <c r="AG105" s="218">
        <f ca="1">IF($AF105+$T105&gt;=0,VLOOKUP($AF105+$T105,Imptable!$A$4:$B$28,2),-VLOOKUP(-$AF105-$T105,Imptable!$A$4:$B$28,2))</f>
        <v>0</v>
      </c>
      <c r="AH105" s="218">
        <f ca="1">IF($AF105+$AR105&gt;=0,VLOOKUP($AF105+$AR105,Imptable!$A$4:$B$28,2),-VLOOKUP(-$AF105-$AR105,Imptable!$A$4:$B$28,2))</f>
        <v>12</v>
      </c>
      <c r="AI105" s="285" t="e">
        <f ca="1">Results!$AN$104</f>
        <v>#NAME?</v>
      </c>
      <c r="AJ105" s="289" t="e">
        <f ca="1">Travellers!$Q$90</f>
        <v>#NAME?</v>
      </c>
      <c r="AL105" s="194">
        <v>22</v>
      </c>
      <c r="AM105" s="175" t="s">
        <v>4</v>
      </c>
      <c r="AN105" s="206" t="s">
        <v>168</v>
      </c>
      <c r="AO105" s="203" t="s">
        <v>104</v>
      </c>
      <c r="AP105" s="203" t="s">
        <v>135</v>
      </c>
      <c r="AQ105" s="203">
        <v>11</v>
      </c>
      <c r="AR105" s="187">
        <v>750</v>
      </c>
      <c r="AS105" s="218">
        <f ca="1">IF($H105+$AR105&gt;=0,VLOOKUP($H105+$AR105,Imptable!$A$4:$B$28,2),-VLOOKUP(-$H105-$AR105,Imptable!$A$4:$B$28,2))</f>
        <v>4</v>
      </c>
      <c r="AT105" s="218">
        <f ca="1">IF($AF105+$AR105&gt;=0,VLOOKUP($AF105+$AR105,Imptable!$A$4:$B$28,2),-VLOOKUP(-$AF105-$AR105,Imptable!$A$4:$B$28,2))</f>
        <v>12</v>
      </c>
      <c r="AU105" s="285" t="e">
        <f ca="1">Results!$AN$104</f>
        <v>#NAME?</v>
      </c>
      <c r="AV105" s="289" t="e">
        <f ca="1">Travellers!$R$96</f>
        <v>#NAME?</v>
      </c>
    </row>
    <row r="106" spans="1:48">
      <c r="B106" s="194">
        <v>23</v>
      </c>
      <c r="C106" s="175" t="s">
        <v>3</v>
      </c>
      <c r="D106" s="206" t="s">
        <v>101</v>
      </c>
      <c r="E106" s="203" t="s">
        <v>96</v>
      </c>
      <c r="F106" s="203"/>
      <c r="G106" s="203">
        <v>10</v>
      </c>
      <c r="H106" s="187">
        <v>-620</v>
      </c>
      <c r="I106" s="218">
        <f ca="1">IF($H106+$T106&gt;=0,VLOOKUP($H106+$T106,Imptable!$A$4:$B$28,2),-VLOOKUP(-$H106-$T106,Imptable!$A$4:$B$28,2))</f>
        <v>0</v>
      </c>
      <c r="J106" s="218">
        <f ca="1">IF($H106+$AR106&gt;=0,VLOOKUP($H106+$AR106,Imptable!$A$4:$B$28,2),-VLOOKUP(-$H106-$AR106,Imptable!$A$4:$B$28,2))</f>
        <v>-10</v>
      </c>
      <c r="K106" s="285" t="e">
        <f ca="1">Results!$AN$108</f>
        <v>#NAME?</v>
      </c>
      <c r="L106" s="289" t="e">
        <f ca="1">Travellers!$Z$89</f>
        <v>#NAME?</v>
      </c>
      <c r="N106" s="194">
        <v>23</v>
      </c>
      <c r="O106" s="175" t="s">
        <v>4</v>
      </c>
      <c r="P106" s="206" t="s">
        <v>101</v>
      </c>
      <c r="Q106" s="203" t="s">
        <v>96</v>
      </c>
      <c r="R106" s="203"/>
      <c r="S106" s="203">
        <v>10</v>
      </c>
      <c r="T106" s="187">
        <v>620</v>
      </c>
      <c r="U106" s="218">
        <f ca="1">IF($H106+$T106&gt;=0,VLOOKUP($H106+$T106,Imptable!$A$4:$B$28,2),-VLOOKUP(-$H106-$T106,Imptable!$A$4:$B$28,2))</f>
        <v>0</v>
      </c>
      <c r="V106" s="218">
        <f ca="1">IF($AF106+$T106&gt;=0,VLOOKUP($AF106+$T106,Imptable!$A$4:$B$28,2),-VLOOKUP(-$AF106-$T106,Imptable!$A$4:$B$28,2))</f>
        <v>0</v>
      </c>
      <c r="W106" s="285" t="e">
        <f ca="1">Results!$AN$108</f>
        <v>#NAME?</v>
      </c>
      <c r="X106" s="289" t="e">
        <f ca="1">Travellers!$AA$95</f>
        <v>#NAME?</v>
      </c>
      <c r="Z106" s="194">
        <v>23</v>
      </c>
      <c r="AA106" s="175" t="s">
        <v>3</v>
      </c>
      <c r="AB106" s="206" t="s">
        <v>101</v>
      </c>
      <c r="AC106" s="203" t="s">
        <v>96</v>
      </c>
      <c r="AD106" s="203"/>
      <c r="AE106" s="203">
        <v>10</v>
      </c>
      <c r="AF106" s="187">
        <v>-620</v>
      </c>
      <c r="AG106" s="218">
        <f ca="1">IF($AF106+$T106&gt;=0,VLOOKUP($AF106+$T106,Imptable!$A$4:$B$28,2),-VLOOKUP(-$AF106-$T106,Imptable!$A$4:$B$28,2))</f>
        <v>0</v>
      </c>
      <c r="AH106" s="218">
        <f ca="1">IF($AF106+$AR106&gt;=0,VLOOKUP($AF106+$AR106,Imptable!$A$4:$B$28,2),-VLOOKUP(-$AF106-$AR106,Imptable!$A$4:$B$28,2))</f>
        <v>-10</v>
      </c>
      <c r="AI106" s="285" t="e">
        <f ca="1">Results!$AN$108</f>
        <v>#NAME?</v>
      </c>
      <c r="AJ106" s="289" t="e">
        <f ca="1">Travellers!$Z$90</f>
        <v>#NAME?</v>
      </c>
      <c r="AL106" s="194">
        <v>23</v>
      </c>
      <c r="AM106" s="175" t="s">
        <v>4</v>
      </c>
      <c r="AN106" s="206" t="s">
        <v>115</v>
      </c>
      <c r="AO106" s="203" t="s">
        <v>96</v>
      </c>
      <c r="AP106" s="203" t="s">
        <v>147</v>
      </c>
      <c r="AQ106" s="203">
        <v>10</v>
      </c>
      <c r="AR106" s="187">
        <v>170</v>
      </c>
      <c r="AS106" s="218">
        <f ca="1">IF($H106+$AR106&gt;=0,VLOOKUP($H106+$AR106,Imptable!$A$4:$B$28,2),-VLOOKUP(-$H106-$AR106,Imptable!$A$4:$B$28,2))</f>
        <v>-10</v>
      </c>
      <c r="AT106" s="218">
        <f ca="1">IF($AF106+$AR106&gt;=0,VLOOKUP($AF106+$AR106,Imptable!$A$4:$B$28,2),-VLOOKUP(-$AF106-$AR106,Imptable!$A$4:$B$28,2))</f>
        <v>-10</v>
      </c>
      <c r="AU106" s="285" t="e">
        <f ca="1">Results!$AN$108</f>
        <v>#NAME?</v>
      </c>
      <c r="AV106" s="289" t="e">
        <f ca="1">Travellers!$AA$96</f>
        <v>#NAME?</v>
      </c>
    </row>
    <row r="107" spans="1:48" ht="15.75" thickBot="1">
      <c r="B107" s="195">
        <v>24</v>
      </c>
      <c r="C107" s="186" t="s">
        <v>3</v>
      </c>
      <c r="D107" s="207" t="s">
        <v>105</v>
      </c>
      <c r="E107" s="204" t="s">
        <v>104</v>
      </c>
      <c r="F107" s="204"/>
      <c r="G107" s="204">
        <v>10</v>
      </c>
      <c r="H107" s="188">
        <v>-170</v>
      </c>
      <c r="I107" s="219">
        <f ca="1">IF($H107+$T107&gt;=0,VLOOKUP($H107+$T107,Imptable!$A$4:$B$28,2),-VLOOKUP(-$H107-$T107,Imptable!$A$4:$B$28,2))</f>
        <v>7</v>
      </c>
      <c r="J107" s="230">
        <f ca="1">IF($H107+$AR107&gt;=0,VLOOKUP($H107+$AR107,Imptable!$A$4:$B$28,2),-VLOOKUP(-$H107-$AR107,Imptable!$A$4:$B$28,2))</f>
        <v>0</v>
      </c>
      <c r="K107" s="286" t="e">
        <f ca="1">Results!$AN$112</f>
        <v>#NAME?</v>
      </c>
      <c r="L107" s="290" t="e">
        <f ca="1">Travellers!$AI$89</f>
        <v>#NAME?</v>
      </c>
      <c r="N107" s="195">
        <v>24</v>
      </c>
      <c r="O107" s="186" t="s">
        <v>4</v>
      </c>
      <c r="P107" s="207" t="s">
        <v>103</v>
      </c>
      <c r="Q107" s="204" t="s">
        <v>96</v>
      </c>
      <c r="R107" s="204"/>
      <c r="S107" s="204">
        <v>11</v>
      </c>
      <c r="T107" s="188">
        <v>450</v>
      </c>
      <c r="U107" s="219">
        <f ca="1">IF($H107+$T107&gt;=0,VLOOKUP($H107+$T107,Imptable!$A$4:$B$28,2),-VLOOKUP(-$H107-$T107,Imptable!$A$4:$B$28,2))</f>
        <v>7</v>
      </c>
      <c r="V107" s="219">
        <f ca="1">IF($AF107+$T107&gt;=0,VLOOKUP($AF107+$T107,Imptable!$A$4:$B$28,2),-VLOOKUP(-$AF107-$T107,Imptable!$A$4:$B$28,2))</f>
        <v>7</v>
      </c>
      <c r="W107" s="286" t="e">
        <f ca="1">Results!$AN$112</f>
        <v>#NAME?</v>
      </c>
      <c r="X107" s="290" t="e">
        <f ca="1">Travellers!$AJ$95</f>
        <v>#NAME?</v>
      </c>
      <c r="Z107" s="195">
        <v>24</v>
      </c>
      <c r="AA107" s="186" t="s">
        <v>3</v>
      </c>
      <c r="AB107" s="207" t="s">
        <v>123</v>
      </c>
      <c r="AC107" s="204" t="s">
        <v>104</v>
      </c>
      <c r="AD107" s="204"/>
      <c r="AE107" s="204">
        <v>10</v>
      </c>
      <c r="AF107" s="188">
        <v>-170</v>
      </c>
      <c r="AG107" s="219">
        <f ca="1">IF($AF107+$T107&gt;=0,VLOOKUP($AF107+$T107,Imptable!$A$4:$B$28,2),-VLOOKUP(-$AF107-$T107,Imptable!$A$4:$B$28,2))</f>
        <v>7</v>
      </c>
      <c r="AH107" s="230">
        <f ca="1">IF($AF107+$AR107&gt;=0,VLOOKUP($AF107+$AR107,Imptable!$A$4:$B$28,2),-VLOOKUP(-$AF107-$AR107,Imptable!$A$4:$B$28,2))</f>
        <v>0</v>
      </c>
      <c r="AI107" s="286" t="e">
        <f ca="1">Results!$AN$112</f>
        <v>#NAME?</v>
      </c>
      <c r="AJ107" s="290" t="e">
        <f ca="1">Travellers!$AI$90</f>
        <v>#NAME?</v>
      </c>
      <c r="AL107" s="195">
        <v>24</v>
      </c>
      <c r="AM107" s="186" t="s">
        <v>4</v>
      </c>
      <c r="AN107" s="207" t="s">
        <v>105</v>
      </c>
      <c r="AO107" s="204" t="s">
        <v>104</v>
      </c>
      <c r="AP107" s="204"/>
      <c r="AQ107" s="204">
        <v>10</v>
      </c>
      <c r="AR107" s="188">
        <v>170</v>
      </c>
      <c r="AS107" s="218">
        <f ca="1">IF($H107+$AR107&gt;=0,VLOOKUP($H107+$AR107,Imptable!$A$4:$B$28,2),-VLOOKUP(-$H107-$AR107,Imptable!$A$4:$B$28,2))</f>
        <v>0</v>
      </c>
      <c r="AT107" s="230">
        <f ca="1">IF($AF107+$AR107&gt;=0,VLOOKUP($AF107+$AR107,Imptable!$A$4:$B$28,2),-VLOOKUP(-$AF107-$AR107,Imptable!$A$4:$B$28,2))</f>
        <v>0</v>
      </c>
      <c r="AU107" s="286" t="e">
        <f ca="1">Results!$AN$112</f>
        <v>#NAME?</v>
      </c>
      <c r="AV107" s="290" t="e">
        <f ca="1">Travellers!$AJ$96</f>
        <v>#NAME?</v>
      </c>
    </row>
    <row r="108" spans="1:48">
      <c r="B108" s="196">
        <v>25</v>
      </c>
      <c r="C108" s="179" t="s">
        <v>3</v>
      </c>
      <c r="D108" s="208" t="s">
        <v>97</v>
      </c>
      <c r="E108" s="205" t="s">
        <v>100</v>
      </c>
      <c r="F108" s="205"/>
      <c r="G108" s="205">
        <v>8</v>
      </c>
      <c r="H108" s="189">
        <v>-50</v>
      </c>
      <c r="I108" s="218">
        <f ca="1">IF($H108+$T108&gt;=0,VLOOKUP($H108+$T108,Imptable!$A$4:$B$28,2),-VLOOKUP(-$H108-$T108,Imptable!$A$4:$B$28,2))</f>
        <v>2</v>
      </c>
      <c r="J108" s="218">
        <f ca="1">IF($H108+$AR108&gt;=0,VLOOKUP($H108+$AR108,Imptable!$A$4:$B$28,2),-VLOOKUP(-$H108-$AR108,Imptable!$A$4:$B$28,2))</f>
        <v>0</v>
      </c>
      <c r="K108" s="285" t="e">
        <f ca="1">Results!$AN$116</f>
        <v>#NAME?</v>
      </c>
      <c r="L108" s="289" t="e">
        <f ca="1">Travellers!$H$105</f>
        <v>#NAME?</v>
      </c>
      <c r="N108" s="196">
        <v>25</v>
      </c>
      <c r="O108" s="179" t="s">
        <v>4</v>
      </c>
      <c r="P108" s="208" t="s">
        <v>97</v>
      </c>
      <c r="Q108" s="205" t="s">
        <v>100</v>
      </c>
      <c r="R108" s="205"/>
      <c r="S108" s="205">
        <v>7</v>
      </c>
      <c r="T108" s="189">
        <v>100</v>
      </c>
      <c r="U108" s="218">
        <f ca="1">IF($H108+$T108&gt;=0,VLOOKUP($H108+$T108,Imptable!$A$4:$B$28,2),-VLOOKUP(-$H108-$T108,Imptable!$A$4:$B$28,2))</f>
        <v>2</v>
      </c>
      <c r="V108" s="218">
        <f ca="1">IF($AF108+$T108&gt;=0,VLOOKUP($AF108+$T108,Imptable!$A$4:$B$28,2),-VLOOKUP(-$AF108-$T108,Imptable!$A$4:$B$28,2))</f>
        <v>0</v>
      </c>
      <c r="W108" s="285" t="e">
        <f ca="1">Results!$AN$116</f>
        <v>#NAME?</v>
      </c>
      <c r="X108" s="289" t="e">
        <f ca="1">Travellers!$I$111</f>
        <v>#NAME?</v>
      </c>
      <c r="Z108" s="196">
        <v>25</v>
      </c>
      <c r="AA108" s="179" t="s">
        <v>3</v>
      </c>
      <c r="AB108" s="208" t="s">
        <v>97</v>
      </c>
      <c r="AC108" s="205" t="s">
        <v>100</v>
      </c>
      <c r="AD108" s="205"/>
      <c r="AE108" s="205">
        <v>7</v>
      </c>
      <c r="AF108" s="189">
        <v>-100</v>
      </c>
      <c r="AG108" s="218">
        <f ca="1">IF($AF108+$T108&gt;=0,VLOOKUP($AF108+$T108,Imptable!$A$4:$B$28,2),-VLOOKUP(-$AF108-$T108,Imptable!$A$4:$B$28,2))</f>
        <v>0</v>
      </c>
      <c r="AH108" s="218">
        <f ca="1">IF($AF108+$AR108&gt;=0,VLOOKUP($AF108+$AR108,Imptable!$A$4:$B$28,2),-VLOOKUP(-$AF108-$AR108,Imptable!$A$4:$B$28,2))</f>
        <v>-2</v>
      </c>
      <c r="AI108" s="285" t="e">
        <f ca="1">Results!$AN$116</f>
        <v>#NAME?</v>
      </c>
      <c r="AJ108" s="289" t="e">
        <f ca="1">Travellers!$H$106</f>
        <v>#NAME?</v>
      </c>
      <c r="AL108" s="196">
        <v>25</v>
      </c>
      <c r="AM108" s="179" t="s">
        <v>4</v>
      </c>
      <c r="AN108" s="208" t="s">
        <v>97</v>
      </c>
      <c r="AO108" s="205" t="s">
        <v>100</v>
      </c>
      <c r="AP108" s="205" t="s">
        <v>159</v>
      </c>
      <c r="AQ108" s="205">
        <v>8</v>
      </c>
      <c r="AR108" s="189">
        <v>50</v>
      </c>
      <c r="AS108" s="218">
        <f ca="1">IF($H108+$AR108&gt;=0,VLOOKUP($H108+$AR108,Imptable!$A$4:$B$28,2),-VLOOKUP(-$H108-$AR108,Imptable!$A$4:$B$28,2))</f>
        <v>0</v>
      </c>
      <c r="AT108" s="218">
        <f ca="1">IF($AF108+$AR108&gt;=0,VLOOKUP($AF108+$AR108,Imptable!$A$4:$B$28,2),-VLOOKUP(-$AF108-$AR108,Imptable!$A$4:$B$28,2))</f>
        <v>-2</v>
      </c>
      <c r="AU108" s="285" t="e">
        <f ca="1">Results!$AN$116</f>
        <v>#NAME?</v>
      </c>
      <c r="AV108" s="289" t="e">
        <f ca="1">Travellers!$I$112</f>
        <v>#NAME?</v>
      </c>
    </row>
    <row r="109" spans="1:48">
      <c r="A109" s="165"/>
      <c r="B109" s="194">
        <v>26</v>
      </c>
      <c r="C109" s="175" t="s">
        <v>3</v>
      </c>
      <c r="D109" s="206" t="s">
        <v>115</v>
      </c>
      <c r="E109" s="203" t="s">
        <v>104</v>
      </c>
      <c r="F109" s="203"/>
      <c r="G109" s="203">
        <v>9</v>
      </c>
      <c r="H109" s="187">
        <v>-140</v>
      </c>
      <c r="I109" s="218">
        <f ca="1">IF($H109+$T109&gt;=0,VLOOKUP($H109+$T109,Imptable!$A$4:$B$28,2),-VLOOKUP(-$H109-$T109,Imptable!$A$4:$B$28,2))</f>
        <v>-1</v>
      </c>
      <c r="J109" s="218">
        <f ca="1">IF($H109+$AR109&gt;=0,VLOOKUP($H109+$AR109,Imptable!$A$4:$B$28,2),-VLOOKUP(-$H109-$AR109,Imptable!$A$4:$B$28,2))</f>
        <v>0</v>
      </c>
      <c r="K109" s="285" t="e">
        <f ca="1">Results!$AN$120</f>
        <v>#NAME?</v>
      </c>
      <c r="L109" s="289" t="e">
        <f ca="1">Travellers!$Q$105</f>
        <v>#NAME?</v>
      </c>
      <c r="N109" s="194">
        <v>26</v>
      </c>
      <c r="O109" s="175" t="s">
        <v>4</v>
      </c>
      <c r="P109" s="206" t="s">
        <v>99</v>
      </c>
      <c r="Q109" s="203" t="s">
        <v>104</v>
      </c>
      <c r="R109" s="203"/>
      <c r="S109" s="203">
        <v>8</v>
      </c>
      <c r="T109" s="187">
        <v>110</v>
      </c>
      <c r="U109" s="218">
        <f ca="1">IF($H109+$T109&gt;=0,VLOOKUP($H109+$T109,Imptable!$A$4:$B$28,2),-VLOOKUP(-$H109-$T109,Imptable!$A$4:$B$28,2))</f>
        <v>-1</v>
      </c>
      <c r="V109" s="218">
        <f ca="1">IF($AF109+$T109&gt;=0,VLOOKUP($AF109+$T109,Imptable!$A$4:$B$28,2),-VLOOKUP(-$AF109-$T109,Imptable!$A$4:$B$28,2))</f>
        <v>5</v>
      </c>
      <c r="W109" s="285" t="e">
        <f ca="1">Results!$AN$120</f>
        <v>#NAME?</v>
      </c>
      <c r="X109" s="289" t="e">
        <f ca="1">Travellers!$R$111</f>
        <v>#NAME?</v>
      </c>
      <c r="Z109" s="194">
        <v>26</v>
      </c>
      <c r="AA109" s="175" t="s">
        <v>3</v>
      </c>
      <c r="AB109" s="206" t="s">
        <v>115</v>
      </c>
      <c r="AC109" s="203" t="s">
        <v>104</v>
      </c>
      <c r="AD109" s="203"/>
      <c r="AE109" s="203">
        <v>8</v>
      </c>
      <c r="AF109" s="187">
        <v>100</v>
      </c>
      <c r="AG109" s="218">
        <f ca="1">IF($AF109+$T109&gt;=0,VLOOKUP($AF109+$T109,Imptable!$A$4:$B$28,2),-VLOOKUP(-$AF109-$T109,Imptable!$A$4:$B$28,2))</f>
        <v>5</v>
      </c>
      <c r="AH109" s="218">
        <f ca="1">IF($AF109+$AR109&gt;=0,VLOOKUP($AF109+$AR109,Imptable!$A$4:$B$28,2),-VLOOKUP(-$AF109-$AR109,Imptable!$A$4:$B$28,2))</f>
        <v>6</v>
      </c>
      <c r="AI109" s="285" t="e">
        <f ca="1">Results!$AN$120</f>
        <v>#NAME?</v>
      </c>
      <c r="AJ109" s="289" t="e">
        <f ca="1">Travellers!$Q$106</f>
        <v>#NAME?</v>
      </c>
      <c r="AL109" s="194">
        <v>26</v>
      </c>
      <c r="AM109" s="175" t="s">
        <v>4</v>
      </c>
      <c r="AN109" s="206" t="s">
        <v>99</v>
      </c>
      <c r="AO109" s="203" t="s">
        <v>104</v>
      </c>
      <c r="AP109" s="203" t="s">
        <v>177</v>
      </c>
      <c r="AQ109" s="203">
        <v>9</v>
      </c>
      <c r="AR109" s="187">
        <v>140</v>
      </c>
      <c r="AS109" s="218">
        <f ca="1">IF($H109+$AR109&gt;=0,VLOOKUP($H109+$AR109,Imptable!$A$4:$B$28,2),-VLOOKUP(-$H109-$AR109,Imptable!$A$4:$B$28,2))</f>
        <v>0</v>
      </c>
      <c r="AT109" s="218">
        <f ca="1">IF($AF109+$AR109&gt;=0,VLOOKUP($AF109+$AR109,Imptable!$A$4:$B$28,2),-VLOOKUP(-$AF109-$AR109,Imptable!$A$4:$B$28,2))</f>
        <v>6</v>
      </c>
      <c r="AU109" s="285" t="e">
        <f ca="1">Results!$AN$120</f>
        <v>#NAME?</v>
      </c>
      <c r="AV109" s="289" t="e">
        <f ca="1">Travellers!$R$112</f>
        <v>#NAME?</v>
      </c>
    </row>
    <row r="110" spans="1:48">
      <c r="A110" s="165"/>
      <c r="B110" s="194">
        <v>27</v>
      </c>
      <c r="C110" s="175" t="s">
        <v>3</v>
      </c>
      <c r="D110" s="206" t="s">
        <v>186</v>
      </c>
      <c r="E110" s="203" t="s">
        <v>96</v>
      </c>
      <c r="F110" s="203"/>
      <c r="G110" s="203">
        <v>8</v>
      </c>
      <c r="H110" s="187">
        <v>-280</v>
      </c>
      <c r="I110" s="218">
        <f ca="1">IF($H110+$T110&gt;=0,VLOOKUP($H110+$T110,Imptable!$A$4:$B$28,2),-VLOOKUP(-$H110-$T110,Imptable!$A$4:$B$28,2))</f>
        <v>-5</v>
      </c>
      <c r="J110" s="218">
        <f ca="1">IF($H110+$AR110&gt;=0,VLOOKUP($H110+$AR110,Imptable!$A$4:$B$28,2),-VLOOKUP(-$H110-$AR110,Imptable!$A$4:$B$28,2))</f>
        <v>-10</v>
      </c>
      <c r="K110" s="285" t="e">
        <f ca="1">Results!$AN$124</f>
        <v>#NAME?</v>
      </c>
      <c r="L110" s="289" t="e">
        <f ca="1">Travellers!$Z$105</f>
        <v>#NAME?</v>
      </c>
      <c r="N110" s="194">
        <v>27</v>
      </c>
      <c r="O110" s="175" t="s">
        <v>4</v>
      </c>
      <c r="P110" s="182" t="s">
        <v>106</v>
      </c>
      <c r="Q110" s="335" t="s">
        <v>100</v>
      </c>
      <c r="R110" s="335"/>
      <c r="S110" s="335">
        <v>7</v>
      </c>
      <c r="T110" s="338">
        <v>100</v>
      </c>
      <c r="U110" s="218">
        <f ca="1">IF($H110+$T110&gt;=0,VLOOKUP($H110+$T110,Imptable!$A$4:$B$28,2),-VLOOKUP(-$H110-$T110,Imptable!$A$4:$B$28,2))</f>
        <v>-5</v>
      </c>
      <c r="V110" s="218">
        <f ca="1">IF($AF110+$T110&gt;=0,VLOOKUP($AF110+$T110,Imptable!$A$4:$B$28,2),-VLOOKUP(-$AF110-$T110,Imptable!$A$4:$B$28,2))</f>
        <v>5</v>
      </c>
      <c r="W110" s="285" t="e">
        <f ca="1">Results!$AN$124</f>
        <v>#NAME?</v>
      </c>
      <c r="X110" s="289" t="e">
        <f ca="1">Travellers!$AA$111</f>
        <v>#NAME?</v>
      </c>
      <c r="Z110" s="194">
        <v>27</v>
      </c>
      <c r="AA110" s="175" t="s">
        <v>3</v>
      </c>
      <c r="AB110" s="206" t="s">
        <v>102</v>
      </c>
      <c r="AC110" s="203" t="s">
        <v>100</v>
      </c>
      <c r="AD110" s="203"/>
      <c r="AE110" s="203">
        <v>8</v>
      </c>
      <c r="AF110" s="187">
        <v>90</v>
      </c>
      <c r="AG110" s="218">
        <f ca="1">IF($AF110+$T110&gt;=0,VLOOKUP($AF110+$T110,Imptable!$A$4:$B$28,2),-VLOOKUP(-$AF110-$T110,Imptable!$A$4:$B$28,2))</f>
        <v>5</v>
      </c>
      <c r="AH110" s="218">
        <f ca="1">IF($AF110+$AR110&gt;=0,VLOOKUP($AF110+$AR110,Imptable!$A$4:$B$28,2),-VLOOKUP(-$AF110-$AR110,Imptable!$A$4:$B$28,2))</f>
        <v>-3</v>
      </c>
      <c r="AI110" s="285" t="e">
        <f ca="1">Results!$AN$124</f>
        <v>#NAME?</v>
      </c>
      <c r="AJ110" s="289" t="e">
        <f ca="1">Travellers!$Z$106</f>
        <v>#NAME?</v>
      </c>
      <c r="AL110" s="194">
        <v>27</v>
      </c>
      <c r="AM110" s="175" t="s">
        <v>4</v>
      </c>
      <c r="AN110" s="206" t="s">
        <v>200</v>
      </c>
      <c r="AO110" s="203" t="s">
        <v>100</v>
      </c>
      <c r="AP110" s="203" t="s">
        <v>163</v>
      </c>
      <c r="AQ110" s="342">
        <v>8</v>
      </c>
      <c r="AR110" s="338">
        <v>-180</v>
      </c>
      <c r="AS110" s="218">
        <f ca="1">IF($H110+$AR110&gt;=0,VLOOKUP($H110+$AR110,Imptable!$A$4:$B$28,2),-VLOOKUP(-$H110-$AR110,Imptable!$A$4:$B$28,2))</f>
        <v>-10</v>
      </c>
      <c r="AT110" s="218">
        <f ca="1">IF($AF110+$AR110&gt;=0,VLOOKUP($AF110+$AR110,Imptable!$A$4:$B$28,2),-VLOOKUP(-$AF110-$AR110,Imptable!$A$4:$B$28,2))</f>
        <v>-3</v>
      </c>
      <c r="AU110" s="285" t="e">
        <f ca="1">Results!$AN$124</f>
        <v>#NAME?</v>
      </c>
      <c r="AV110" s="289" t="e">
        <f ca="1">Travellers!$AA$112</f>
        <v>#NAME?</v>
      </c>
    </row>
    <row r="111" spans="1:48">
      <c r="B111" s="194">
        <v>28</v>
      </c>
      <c r="C111" s="175" t="s">
        <v>3</v>
      </c>
      <c r="D111" s="206" t="s">
        <v>101</v>
      </c>
      <c r="E111" s="203" t="s">
        <v>96</v>
      </c>
      <c r="F111" s="203"/>
      <c r="G111" s="203">
        <v>10</v>
      </c>
      <c r="H111" s="187">
        <v>-420</v>
      </c>
      <c r="I111" s="218">
        <f ca="1">IF($H111+$T111&gt;=0,VLOOKUP($H111+$T111,Imptable!$A$4:$B$28,2),-VLOOKUP(-$H111-$T111,Imptable!$A$4:$B$28,2))</f>
        <v>-6</v>
      </c>
      <c r="J111" s="218">
        <f ca="1">IF($H111+$AR111&gt;=0,VLOOKUP($H111+$AR111,Imptable!$A$4:$B$28,2),-VLOOKUP(-$H111-$AR111,Imptable!$A$4:$B$28,2))</f>
        <v>-7</v>
      </c>
      <c r="K111" s="285" t="e">
        <f ca="1">Results!$AN$128</f>
        <v>#NAME?</v>
      </c>
      <c r="L111" s="289" t="e">
        <f ca="1">Travellers!$AI$105</f>
        <v>#NAME?</v>
      </c>
      <c r="N111" s="194">
        <v>28</v>
      </c>
      <c r="O111" s="175" t="s">
        <v>4</v>
      </c>
      <c r="P111" s="206" t="s">
        <v>115</v>
      </c>
      <c r="Q111" s="203" t="s">
        <v>96</v>
      </c>
      <c r="R111" s="203"/>
      <c r="S111" s="203">
        <v>10</v>
      </c>
      <c r="T111" s="187">
        <v>170</v>
      </c>
      <c r="U111" s="218">
        <f ca="1">IF($H111+$T111&gt;=0,VLOOKUP($H111+$T111,Imptable!$A$4:$B$28,2),-VLOOKUP(-$H111-$T111,Imptable!$A$4:$B$28,2))</f>
        <v>-6</v>
      </c>
      <c r="V111" s="218">
        <f ca="1">IF($AF111+$T111&gt;=0,VLOOKUP($AF111+$T111,Imptable!$A$4:$B$28,2),-VLOOKUP(-$AF111-$T111,Imptable!$A$4:$B$28,2))</f>
        <v>-6</v>
      </c>
      <c r="W111" s="285" t="e">
        <f ca="1">Results!$AN$128</f>
        <v>#NAME?</v>
      </c>
      <c r="X111" s="289" t="e">
        <f ca="1">Travellers!$AJ$111</f>
        <v>#NAME?</v>
      </c>
      <c r="Z111" s="194">
        <v>28</v>
      </c>
      <c r="AA111" s="175" t="s">
        <v>3</v>
      </c>
      <c r="AB111" s="206" t="s">
        <v>168</v>
      </c>
      <c r="AC111" s="203" t="s">
        <v>104</v>
      </c>
      <c r="AD111" s="203"/>
      <c r="AE111" s="203">
        <v>11</v>
      </c>
      <c r="AF111" s="187">
        <v>-400</v>
      </c>
      <c r="AG111" s="218">
        <f ca="1">IF($AF111+$T111&gt;=0,VLOOKUP($AF111+$T111,Imptable!$A$4:$B$28,2),-VLOOKUP(-$AF111-$T111,Imptable!$A$4:$B$28,2))</f>
        <v>-6</v>
      </c>
      <c r="AH111" s="218">
        <f ca="1">IF($AF111+$AR111&gt;=0,VLOOKUP($AF111+$AR111,Imptable!$A$4:$B$28,2),-VLOOKUP(-$AF111-$AR111,Imptable!$A$4:$B$28,2))</f>
        <v>-6</v>
      </c>
      <c r="AI111" s="285" t="e">
        <f ca="1">Results!$AN$128</f>
        <v>#NAME?</v>
      </c>
      <c r="AJ111" s="289" t="e">
        <f ca="1">Travellers!$AI$106</f>
        <v>#NAME?</v>
      </c>
      <c r="AL111" s="194">
        <v>28</v>
      </c>
      <c r="AM111" s="175" t="s">
        <v>4</v>
      </c>
      <c r="AN111" s="206" t="s">
        <v>111</v>
      </c>
      <c r="AO111" s="203" t="s">
        <v>104</v>
      </c>
      <c r="AP111" s="203" t="s">
        <v>151</v>
      </c>
      <c r="AQ111" s="203">
        <v>11</v>
      </c>
      <c r="AR111" s="187">
        <v>150</v>
      </c>
      <c r="AS111" s="218">
        <f ca="1">IF($H111+$AR111&gt;=0,VLOOKUP($H111+$AR111,Imptable!$A$4:$B$28,2),-VLOOKUP(-$H111-$AR111,Imptable!$A$4:$B$28,2))</f>
        <v>-7</v>
      </c>
      <c r="AT111" s="218">
        <f ca="1">IF($AF111+$AR111&gt;=0,VLOOKUP($AF111+$AR111,Imptable!$A$4:$B$28,2),-VLOOKUP(-$AF111-$AR111,Imptable!$A$4:$B$28,2))</f>
        <v>-6</v>
      </c>
      <c r="AU111" s="285" t="e">
        <f ca="1">Results!$AN$128</f>
        <v>#NAME?</v>
      </c>
      <c r="AV111" s="289" t="e">
        <f ca="1">Travellers!$AJ$112</f>
        <v>#NAME?</v>
      </c>
    </row>
    <row r="112" spans="1:48">
      <c r="A112" s="165"/>
      <c r="B112" s="194">
        <v>29</v>
      </c>
      <c r="C112" s="175" t="s">
        <v>3</v>
      </c>
      <c r="D112" s="206" t="s">
        <v>97</v>
      </c>
      <c r="E112" s="203" t="s">
        <v>104</v>
      </c>
      <c r="F112" s="203"/>
      <c r="G112" s="203">
        <v>10</v>
      </c>
      <c r="H112" s="187">
        <v>-630</v>
      </c>
      <c r="I112" s="218">
        <f ca="1">IF($H112+$T112&gt;=0,VLOOKUP($H112+$T112,Imptable!$A$4:$B$28,2),-VLOOKUP(-$H112-$T112,Imptable!$A$4:$B$28,2))</f>
        <v>-13</v>
      </c>
      <c r="J112" s="218">
        <f ca="1">IF($H112+$AR112&gt;=0,VLOOKUP($H112+$AR112,Imptable!$A$4:$B$28,2),-VLOOKUP(-$H112-$AR112,Imptable!$A$4:$B$28,2))</f>
        <v>-13</v>
      </c>
      <c r="K112" s="285" t="e">
        <f ca="1">Results!$AN$132</f>
        <v>#NAME?</v>
      </c>
      <c r="L112" s="289" t="e">
        <f ca="1">Travellers!$H$121</f>
        <v>#NAME?</v>
      </c>
      <c r="M112" s="165"/>
      <c r="N112" s="194">
        <v>29</v>
      </c>
      <c r="O112" s="175" t="s">
        <v>4</v>
      </c>
      <c r="P112" s="206" t="s">
        <v>101</v>
      </c>
      <c r="Q112" s="203" t="s">
        <v>104</v>
      </c>
      <c r="R112" s="203"/>
      <c r="S112" s="203">
        <v>8</v>
      </c>
      <c r="T112" s="187">
        <v>-200</v>
      </c>
      <c r="U112" s="218">
        <f ca="1">IF($H112+$T112&gt;=0,VLOOKUP($H112+$T112,Imptable!$A$4:$B$28,2),-VLOOKUP(-$H112-$T112,Imptable!$A$4:$B$28,2))</f>
        <v>-13</v>
      </c>
      <c r="V112" s="218">
        <f ca="1">IF($AF112+$T112&gt;=0,VLOOKUP($AF112+$T112,Imptable!$A$4:$B$28,2),-VLOOKUP(-$AF112-$T112,Imptable!$A$4:$B$28,2))</f>
        <v>0</v>
      </c>
      <c r="W112" s="285" t="e">
        <f ca="1">Results!$AN$132</f>
        <v>#NAME?</v>
      </c>
      <c r="X112" s="289" t="e">
        <f ca="1">Travellers!$I$127</f>
        <v>#NAME?</v>
      </c>
      <c r="Z112" s="194">
        <v>29</v>
      </c>
      <c r="AA112" s="175" t="s">
        <v>3</v>
      </c>
      <c r="AB112" s="206" t="s">
        <v>101</v>
      </c>
      <c r="AC112" s="203" t="s">
        <v>96</v>
      </c>
      <c r="AD112" s="203"/>
      <c r="AE112" s="203">
        <v>8</v>
      </c>
      <c r="AF112" s="187">
        <v>200</v>
      </c>
      <c r="AG112" s="218">
        <f ca="1">IF($AF112+$T112&gt;=0,VLOOKUP($AF112+$T112,Imptable!$A$4:$B$28,2),-VLOOKUP(-$AF112-$T112,Imptable!$A$4:$B$28,2))</f>
        <v>0</v>
      </c>
      <c r="AH112" s="218">
        <f ca="1">IF($AF112+$AR112&gt;=0,VLOOKUP($AF112+$AR112,Imptable!$A$4:$B$28,2),-VLOOKUP(-$AF112-$AR112,Imptable!$A$4:$B$28,2))</f>
        <v>0</v>
      </c>
      <c r="AI112" s="285" t="e">
        <f ca="1">Results!$AN$132</f>
        <v>#NAME?</v>
      </c>
      <c r="AJ112" s="289" t="e">
        <f ca="1">Travellers!$H$122</f>
        <v>#NAME?</v>
      </c>
      <c r="AL112" s="194">
        <v>29</v>
      </c>
      <c r="AM112" s="175" t="s">
        <v>4</v>
      </c>
      <c r="AN112" s="206" t="s">
        <v>101</v>
      </c>
      <c r="AO112" s="203" t="s">
        <v>104</v>
      </c>
      <c r="AP112" s="203" t="s">
        <v>135</v>
      </c>
      <c r="AQ112" s="203">
        <v>8</v>
      </c>
      <c r="AR112" s="187">
        <v>-200</v>
      </c>
      <c r="AS112" s="218">
        <f ca="1">IF($H112+$AR112&gt;=0,VLOOKUP($H112+$AR112,Imptable!$A$4:$B$28,2),-VLOOKUP(-$H112-$AR112,Imptable!$A$4:$B$28,2))</f>
        <v>-13</v>
      </c>
      <c r="AT112" s="218">
        <f ca="1">IF($AF112+$AR112&gt;=0,VLOOKUP($AF112+$AR112,Imptable!$A$4:$B$28,2),-VLOOKUP(-$AF112-$AR112,Imptable!$A$4:$B$28,2))</f>
        <v>0</v>
      </c>
      <c r="AU112" s="285" t="e">
        <f ca="1">Results!$AN$132</f>
        <v>#NAME?</v>
      </c>
      <c r="AV112" s="289" t="e">
        <f ca="1">Travellers!$I$128</f>
        <v>#NAME?</v>
      </c>
    </row>
    <row r="113" spans="2:48">
      <c r="B113" s="194">
        <v>30</v>
      </c>
      <c r="C113" s="175" t="s">
        <v>3</v>
      </c>
      <c r="D113" s="206" t="s">
        <v>97</v>
      </c>
      <c r="E113" s="203" t="s">
        <v>96</v>
      </c>
      <c r="F113" s="203"/>
      <c r="G113" s="203">
        <v>10</v>
      </c>
      <c r="H113" s="187">
        <v>-430</v>
      </c>
      <c r="I113" s="218">
        <f ca="1">IF($H113+$T113&gt;=0,VLOOKUP($H113+$T113,Imptable!$A$4:$B$28,2),-VLOOKUP(-$H113-$T113,Imptable!$A$4:$B$28,2))</f>
        <v>-11</v>
      </c>
      <c r="J113" s="218">
        <f ca="1">IF($H113+$AR113&gt;=0,VLOOKUP($H113+$AR113,Imptable!$A$4:$B$28,2),-VLOOKUP(-$H113-$AR113,Imptable!$A$4:$B$28,2))</f>
        <v>-11</v>
      </c>
      <c r="K113" s="285" t="e">
        <f ca="1">Results!$AN$136</f>
        <v>#NAME?</v>
      </c>
      <c r="L113" s="289" t="e">
        <f ca="1">Travellers!$Q$121</f>
        <v>#NAME?</v>
      </c>
      <c r="N113" s="194">
        <v>30</v>
      </c>
      <c r="O113" s="175" t="s">
        <v>4</v>
      </c>
      <c r="P113" s="206" t="s">
        <v>107</v>
      </c>
      <c r="Q113" s="203" t="s">
        <v>96</v>
      </c>
      <c r="R113" s="203"/>
      <c r="S113" s="203">
        <v>5</v>
      </c>
      <c r="T113" s="187">
        <v>-150</v>
      </c>
      <c r="U113" s="218">
        <f ca="1">IF($H113+$T113&gt;=0,VLOOKUP($H113+$T113,Imptable!$A$4:$B$28,2),-VLOOKUP(-$H113-$T113,Imptable!$A$4:$B$28,2))</f>
        <v>-11</v>
      </c>
      <c r="V113" s="218">
        <f ca="1">IF($AF113+$T113&gt;=0,VLOOKUP($AF113+$T113,Imptable!$A$4:$B$28,2),-VLOOKUP(-$AF113-$T113,Imptable!$A$4:$B$28,2))</f>
        <v>-3</v>
      </c>
      <c r="W113" s="285" t="e">
        <f ca="1">Results!$AN$136</f>
        <v>#NAME?</v>
      </c>
      <c r="X113" s="289" t="e">
        <f ca="1">Travellers!$R$127</f>
        <v>#NAME?</v>
      </c>
      <c r="Z113" s="194">
        <v>30</v>
      </c>
      <c r="AA113" s="175" t="s">
        <v>3</v>
      </c>
      <c r="AB113" s="206" t="s">
        <v>105</v>
      </c>
      <c r="AC113" s="203" t="s">
        <v>104</v>
      </c>
      <c r="AD113" s="203"/>
      <c r="AE113" s="203">
        <v>7</v>
      </c>
      <c r="AF113" s="187">
        <v>50</v>
      </c>
      <c r="AG113" s="218">
        <f ca="1">IF($AF113+$T113&gt;=0,VLOOKUP($AF113+$T113,Imptable!$A$4:$B$28,2),-VLOOKUP(-$AF113-$T113,Imptable!$A$4:$B$28,2))</f>
        <v>-3</v>
      </c>
      <c r="AH113" s="218">
        <f ca="1">IF($AF113+$AR113&gt;=0,VLOOKUP($AF113+$AR113,Imptable!$A$4:$B$28,2),-VLOOKUP(-$AF113-$AR113,Imptable!$A$4:$B$28,2))</f>
        <v>-2</v>
      </c>
      <c r="AI113" s="285" t="e">
        <f ca="1">Results!$AN$136</f>
        <v>#NAME?</v>
      </c>
      <c r="AJ113" s="289" t="e">
        <f ca="1">Travellers!$Q$122</f>
        <v>#NAME?</v>
      </c>
      <c r="AL113" s="194">
        <v>30</v>
      </c>
      <c r="AM113" s="175" t="s">
        <v>4</v>
      </c>
      <c r="AN113" s="206" t="s">
        <v>108</v>
      </c>
      <c r="AO113" s="203" t="s">
        <v>96</v>
      </c>
      <c r="AP113" s="203" t="s">
        <v>135</v>
      </c>
      <c r="AQ113" s="203">
        <v>5</v>
      </c>
      <c r="AR113" s="187">
        <v>-100</v>
      </c>
      <c r="AS113" s="218">
        <f ca="1">IF($H113+$AR113&gt;=0,VLOOKUP($H113+$AR113,Imptable!$A$4:$B$28,2),-VLOOKUP(-$H113-$AR113,Imptable!$A$4:$B$28,2))</f>
        <v>-11</v>
      </c>
      <c r="AT113" s="218">
        <f ca="1">IF($AF113+$AR113&gt;=0,VLOOKUP($AF113+$AR113,Imptable!$A$4:$B$28,2),-VLOOKUP(-$AF113-$AR113,Imptable!$A$4:$B$28,2))</f>
        <v>-2</v>
      </c>
      <c r="AU113" s="285" t="e">
        <f ca="1">Results!$AN$136</f>
        <v>#NAME?</v>
      </c>
      <c r="AV113" s="289" t="e">
        <f ca="1">Travellers!$R$128</f>
        <v>#NAME?</v>
      </c>
    </row>
    <row r="114" spans="2:48">
      <c r="B114" s="194">
        <v>31</v>
      </c>
      <c r="C114" s="175" t="s">
        <v>3</v>
      </c>
      <c r="D114" s="206" t="s">
        <v>103</v>
      </c>
      <c r="E114" s="203" t="s">
        <v>100</v>
      </c>
      <c r="F114" s="203"/>
      <c r="G114" s="203">
        <v>11</v>
      </c>
      <c r="H114" s="187">
        <v>650</v>
      </c>
      <c r="I114" s="218">
        <f ca="1">IF($H114+$T114&gt;=0,VLOOKUP($H114+$T114,Imptable!$A$4:$B$28,2),-VLOOKUP(-$H114-$T114,Imptable!$A$4:$B$28,2))</f>
        <v>1</v>
      </c>
      <c r="J114" s="218">
        <f ca="1">IF($H114+$AR114&gt;=0,VLOOKUP($H114+$AR114,Imptable!$A$4:$B$28,2),-VLOOKUP(-$H114-$AR114,Imptable!$A$4:$B$28,2))</f>
        <v>1</v>
      </c>
      <c r="K114" s="285" t="e">
        <f ca="1">Results!$AN$140</f>
        <v>#NAME?</v>
      </c>
      <c r="L114" s="289" t="e">
        <f ca="1">Travellers!$Z$121</f>
        <v>#NAME?</v>
      </c>
      <c r="N114" s="194">
        <v>31</v>
      </c>
      <c r="O114" s="175" t="s">
        <v>4</v>
      </c>
      <c r="P114" s="206" t="s">
        <v>101</v>
      </c>
      <c r="Q114" s="203" t="s">
        <v>100</v>
      </c>
      <c r="R114" s="203"/>
      <c r="S114" s="203">
        <v>10</v>
      </c>
      <c r="T114" s="187">
        <v>-620</v>
      </c>
      <c r="U114" s="218">
        <f ca="1">IF($H114+$T114&gt;=0,VLOOKUP($H114+$T114,Imptable!$A$4:$B$28,2),-VLOOKUP(-$H114-$T114,Imptable!$A$4:$B$28,2))</f>
        <v>1</v>
      </c>
      <c r="V114" s="218">
        <f ca="1">IF($AF114+$T114&gt;=0,VLOOKUP($AF114+$T114,Imptable!$A$4:$B$28,2),-VLOOKUP(-$AF114-$T114,Imptable!$A$4:$B$28,2))</f>
        <v>-13</v>
      </c>
      <c r="W114" s="285" t="e">
        <f ca="1">Results!$AN$140</f>
        <v>#NAME?</v>
      </c>
      <c r="X114" s="289" t="e">
        <f ca="1">Travellers!$AA$127</f>
        <v>#NAME?</v>
      </c>
      <c r="Z114" s="194">
        <v>31</v>
      </c>
      <c r="AA114" s="175" t="s">
        <v>3</v>
      </c>
      <c r="AB114" s="206" t="s">
        <v>101</v>
      </c>
      <c r="AC114" s="203" t="s">
        <v>98</v>
      </c>
      <c r="AD114" s="203"/>
      <c r="AE114" s="203">
        <v>8</v>
      </c>
      <c r="AF114" s="187">
        <v>-200</v>
      </c>
      <c r="AG114" s="218">
        <f ca="1">IF($AF114+$T114&gt;=0,VLOOKUP($AF114+$T114,Imptable!$A$4:$B$28,2),-VLOOKUP(-$AF114-$T114,Imptable!$A$4:$B$28,2))</f>
        <v>-13</v>
      </c>
      <c r="AH114" s="218">
        <f ca="1">IF($AF114+$AR114&gt;=0,VLOOKUP($AF114+$AR114,Imptable!$A$4:$B$28,2),-VLOOKUP(-$AF114-$AR114,Imptable!$A$4:$B$28,2))</f>
        <v>-13</v>
      </c>
      <c r="AI114" s="285" t="e">
        <f ca="1">Results!$AN$140</f>
        <v>#NAME?</v>
      </c>
      <c r="AJ114" s="289" t="e">
        <f ca="1">Travellers!$Z$122</f>
        <v>#NAME?</v>
      </c>
      <c r="AL114" s="194">
        <v>31</v>
      </c>
      <c r="AM114" s="175" t="s">
        <v>4</v>
      </c>
      <c r="AN114" s="206" t="s">
        <v>103</v>
      </c>
      <c r="AO114" s="203" t="s">
        <v>100</v>
      </c>
      <c r="AP114" s="203" t="s">
        <v>201</v>
      </c>
      <c r="AQ114" s="203">
        <v>10</v>
      </c>
      <c r="AR114" s="187">
        <v>-620</v>
      </c>
      <c r="AS114" s="218">
        <f ca="1">IF($H114+$AR114&gt;=0,VLOOKUP($H114+$AR114,Imptable!$A$4:$B$28,2),-VLOOKUP(-$H114-$AR114,Imptable!$A$4:$B$28,2))</f>
        <v>1</v>
      </c>
      <c r="AT114" s="218">
        <f ca="1">IF($AF114+$AR114&gt;=0,VLOOKUP($AF114+$AR114,Imptable!$A$4:$B$28,2),-VLOOKUP(-$AF114-$AR114,Imptable!$A$4:$B$28,2))</f>
        <v>-13</v>
      </c>
      <c r="AU114" s="285" t="e">
        <f ca="1">Results!$AN$140</f>
        <v>#NAME?</v>
      </c>
      <c r="AV114" s="289" t="e">
        <f ca="1">Travellers!$AA$128</f>
        <v>#NAME?</v>
      </c>
    </row>
    <row r="115" spans="2:48" ht="15.75" thickBot="1">
      <c r="B115" s="195">
        <v>32</v>
      </c>
      <c r="C115" s="186" t="s">
        <v>3</v>
      </c>
      <c r="D115" s="207" t="s">
        <v>110</v>
      </c>
      <c r="E115" s="204" t="s">
        <v>104</v>
      </c>
      <c r="F115" s="204"/>
      <c r="G115" s="204">
        <v>11</v>
      </c>
      <c r="H115" s="188">
        <v>-150</v>
      </c>
      <c r="I115" s="220">
        <f ca="1">IF($H115+$T115&gt;=0,VLOOKUP($H115+$T115,Imptable!$A$4:$B$28,2),-VLOOKUP(-$H115-$T115,Imptable!$A$4:$B$28,2))</f>
        <v>-7</v>
      </c>
      <c r="J115" s="218">
        <f ca="1">IF($H115+$AR115&gt;=0,VLOOKUP($H115+$AR115,Imptable!$A$4:$B$28,2),-VLOOKUP(-$H115-$AR115,Imptable!$A$4:$B$28,2))</f>
        <v>-1</v>
      </c>
      <c r="K115" s="286" t="e">
        <f ca="1">Results!$AN$144</f>
        <v>#NAME?</v>
      </c>
      <c r="L115" s="290" t="e">
        <f ca="1">Travellers!$AI$121</f>
        <v>#NAME?</v>
      </c>
      <c r="N115" s="195">
        <v>32</v>
      </c>
      <c r="O115" s="186" t="s">
        <v>4</v>
      </c>
      <c r="P115" s="207" t="s">
        <v>115</v>
      </c>
      <c r="Q115" s="204" t="s">
        <v>100</v>
      </c>
      <c r="R115" s="204"/>
      <c r="S115" s="204">
        <v>9</v>
      </c>
      <c r="T115" s="188">
        <v>-140</v>
      </c>
      <c r="U115" s="220">
        <f ca="1">IF($H115+$T115&gt;=0,VLOOKUP($H115+$T115,Imptable!$A$4:$B$28,2),-VLOOKUP(-$H115-$T115,Imptable!$A$4:$B$28,2))</f>
        <v>-7</v>
      </c>
      <c r="V115" s="220">
        <f ca="1">IF($AF115+$T115&gt;=0,VLOOKUP($AF115+$T115,Imptable!$A$4:$B$28,2),-VLOOKUP(-$AF115-$T115,Imptable!$A$4:$B$28,2))</f>
        <v>-2</v>
      </c>
      <c r="W115" s="286" t="e">
        <f ca="1">Results!$AN$144</f>
        <v>#NAME?</v>
      </c>
      <c r="X115" s="290" t="e">
        <f ca="1">Travellers!$AJ$127</f>
        <v>#NAME?</v>
      </c>
      <c r="Z115" s="195">
        <v>32</v>
      </c>
      <c r="AA115" s="186" t="s">
        <v>3</v>
      </c>
      <c r="AB115" s="207" t="s">
        <v>154</v>
      </c>
      <c r="AC115" s="204" t="s">
        <v>98</v>
      </c>
      <c r="AD115" s="204"/>
      <c r="AE115" s="204">
        <v>7</v>
      </c>
      <c r="AF115" s="188">
        <v>80</v>
      </c>
      <c r="AG115" s="220">
        <f ca="1">IF($AF115+$T115&gt;=0,VLOOKUP($AF115+$T115,Imptable!$A$4:$B$28,2),-VLOOKUP(-$AF115-$T115,Imptable!$A$4:$B$28,2))</f>
        <v>-2</v>
      </c>
      <c r="AH115" s="218">
        <f ca="1">IF($AF115+$AR115&gt;=0,VLOOKUP($AF115+$AR115,Imptable!$A$4:$B$28,2),-VLOOKUP(-$AF115-$AR115,Imptable!$A$4:$B$28,2))</f>
        <v>5</v>
      </c>
      <c r="AI115" s="286" t="e">
        <f ca="1">Results!$AN$144</f>
        <v>#NAME?</v>
      </c>
      <c r="AJ115" s="290" t="e">
        <f ca="1">Travellers!$AI$122</f>
        <v>#NAME?</v>
      </c>
      <c r="AL115" s="195">
        <v>32</v>
      </c>
      <c r="AM115" s="186" t="s">
        <v>4</v>
      </c>
      <c r="AN115" s="207" t="s">
        <v>110</v>
      </c>
      <c r="AO115" s="204" t="s">
        <v>104</v>
      </c>
      <c r="AP115" s="204" t="s">
        <v>174</v>
      </c>
      <c r="AQ115" s="204">
        <v>9</v>
      </c>
      <c r="AR115" s="188">
        <v>110</v>
      </c>
      <c r="AS115" s="218">
        <f ca="1">IF($H115+$AR115&gt;=0,VLOOKUP($H115+$AR115,Imptable!$A$4:$B$28,2),-VLOOKUP(-$H115-$AR115,Imptable!$A$4:$B$28,2))</f>
        <v>-1</v>
      </c>
      <c r="AT115" s="218">
        <f ca="1">IF($AF115+$AR115&gt;=0,VLOOKUP($AF115+$AR115,Imptable!$A$4:$B$28,2),-VLOOKUP(-$AF115-$AR115,Imptable!$A$4:$B$28,2))</f>
        <v>5</v>
      </c>
      <c r="AU115" s="286" t="e">
        <f ca="1">Results!$AN$144</f>
        <v>#NAME?</v>
      </c>
      <c r="AV115" s="290" t="e">
        <f ca="1">Travellers!$AJ$128</f>
        <v>#NAME?</v>
      </c>
    </row>
    <row r="116" spans="2:48" ht="15.75" thickBot="1">
      <c r="I116" s="223">
        <f>SUM(I84:I115)</f>
        <v>-64</v>
      </c>
      <c r="J116" s="222">
        <f>SUM(J84:J115)</f>
        <v>-12</v>
      </c>
      <c r="L116" s="291" t="e">
        <f ca="1">SUM(L84:L115)</f>
        <v>#NAME?</v>
      </c>
      <c r="U116" s="221">
        <f>SUM(U84:U115)</f>
        <v>-64</v>
      </c>
      <c r="V116" s="222">
        <f>SUM(V84:V115)</f>
        <v>-32</v>
      </c>
      <c r="X116" s="291" t="e">
        <f ca="1">SUM(X84:X115)</f>
        <v>#NAME?</v>
      </c>
      <c r="AG116" s="221">
        <f>SUM(AG84:AG115)</f>
        <v>-32</v>
      </c>
      <c r="AH116" s="222">
        <f>SUM(AH84:AH115)</f>
        <v>15</v>
      </c>
      <c r="AJ116" s="291" t="e">
        <f ca="1">SUM(AJ84:AJ115)</f>
        <v>#NAME?</v>
      </c>
      <c r="AS116" s="221">
        <f>SUM(AS84:AS115)</f>
        <v>-12</v>
      </c>
      <c r="AT116" s="222">
        <f>SUM(AT84:AT115)</f>
        <v>15</v>
      </c>
      <c r="AV116" s="291" t="e">
        <f ca="1">SUM(AV84:AV115)</f>
        <v>#NAME?</v>
      </c>
    </row>
    <row r="117" spans="2:48" ht="15.75" thickBot="1">
      <c r="I117" s="357">
        <f>I116+J116</f>
        <v>-76</v>
      </c>
      <c r="J117" s="358"/>
      <c r="U117" s="359">
        <f>U116+V116</f>
        <v>-96</v>
      </c>
      <c r="V117" s="360"/>
      <c r="AG117" s="357">
        <f>AG116+AH116</f>
        <v>-17</v>
      </c>
      <c r="AH117" s="358"/>
      <c r="AS117" s="357">
        <f>AS116+AT116</f>
        <v>3</v>
      </c>
      <c r="AT117" s="358"/>
    </row>
  </sheetData>
  <mergeCells count="46">
    <mergeCell ref="AS43:AT43"/>
    <mergeCell ref="AU43:AV43"/>
    <mergeCell ref="I78:J78"/>
    <mergeCell ref="U78:V78"/>
    <mergeCell ref="AG78:AH78"/>
    <mergeCell ref="AS78:AT78"/>
    <mergeCell ref="I43:J43"/>
    <mergeCell ref="K43:L43"/>
    <mergeCell ref="U43:V43"/>
    <mergeCell ref="W43:X43"/>
    <mergeCell ref="AG43:AH43"/>
    <mergeCell ref="AI43:AJ43"/>
    <mergeCell ref="AS3:AT3"/>
    <mergeCell ref="AS4:AT4"/>
    <mergeCell ref="AU4:AV4"/>
    <mergeCell ref="AB3:AJ3"/>
    <mergeCell ref="I42:J42"/>
    <mergeCell ref="U42:V42"/>
    <mergeCell ref="AS42:AT42"/>
    <mergeCell ref="I39:J39"/>
    <mergeCell ref="AG39:AH39"/>
    <mergeCell ref="AS39:AT39"/>
    <mergeCell ref="W4:X4"/>
    <mergeCell ref="AG4:AH4"/>
    <mergeCell ref="AI4:AJ4"/>
    <mergeCell ref="U39:V39"/>
    <mergeCell ref="AU82:AV82"/>
    <mergeCell ref="I117:J117"/>
    <mergeCell ref="U117:V117"/>
    <mergeCell ref="AG117:AH117"/>
    <mergeCell ref="AS117:AT117"/>
    <mergeCell ref="I3:J3"/>
    <mergeCell ref="I4:J4"/>
    <mergeCell ref="K4:L4"/>
    <mergeCell ref="U3:V3"/>
    <mergeCell ref="U4:V4"/>
    <mergeCell ref="I81:J81"/>
    <mergeCell ref="U81:V81"/>
    <mergeCell ref="AS81:AT81"/>
    <mergeCell ref="I82:J82"/>
    <mergeCell ref="K82:L82"/>
    <mergeCell ref="U82:V82"/>
    <mergeCell ref="W82:X82"/>
    <mergeCell ref="AG82:AH82"/>
    <mergeCell ref="AI82:AJ82"/>
    <mergeCell ref="AS82:AT82"/>
  </mergeCells>
  <phoneticPr fontId="9" type="noConversion"/>
  <pageMargins left="0.7" right="0.7" top="0.75" bottom="0.75" header="0.3" footer="0.3"/>
  <pageSetup paperSize="121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Results</vt:lpstr>
      <vt:lpstr>Imptable</vt:lpstr>
      <vt:lpstr>Travellers</vt:lpstr>
      <vt:lpstr>Scorecards</vt:lpstr>
      <vt:lpstr>Pairs1and2</vt:lpstr>
      <vt:lpstr>Results!Print_Area</vt:lpstr>
      <vt:lpstr>Results!Print_Titles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</dc:creator>
  <cp:lastModifiedBy>Ann</cp:lastModifiedBy>
  <cp:lastPrinted>2016-04-06T12:59:50Z</cp:lastPrinted>
  <dcterms:created xsi:type="dcterms:W3CDTF">2012-09-03T10:07:32Z</dcterms:created>
  <dcterms:modified xsi:type="dcterms:W3CDTF">2017-10-17T09:07:39Z</dcterms:modified>
</cp:coreProperties>
</file>